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2\Downloads\"/>
    </mc:Choice>
  </mc:AlternateContent>
  <xr:revisionPtr revIDLastSave="0" documentId="13_ncr:1_{0FAE6AAB-B936-4657-9809-E8AC9530DD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.10.2025 год" sheetId="6" r:id="rId1"/>
  </sheets>
  <calcPr calcId="191029"/>
</workbook>
</file>

<file path=xl/calcChain.xml><?xml version="1.0" encoding="utf-8"?>
<calcChain xmlns="http://schemas.openxmlformats.org/spreadsheetml/2006/main">
  <c r="K161" i="6" l="1"/>
  <c r="K10" i="6" s="1"/>
  <c r="F76" i="6" l="1"/>
  <c r="I294" i="6" l="1"/>
  <c r="I750" i="6"/>
  <c r="I739" i="6"/>
  <c r="I731" i="6"/>
  <c r="I722" i="6"/>
  <c r="I715" i="6"/>
  <c r="I706" i="6"/>
  <c r="I698" i="6"/>
  <c r="I689" i="6"/>
  <c r="I681" i="6"/>
  <c r="I674" i="6"/>
  <c r="F674" i="6"/>
  <c r="I664" i="6"/>
  <c r="I656" i="6"/>
  <c r="F656" i="6"/>
  <c r="I648" i="6"/>
  <c r="I647" i="6" s="1"/>
  <c r="F647" i="6"/>
  <c r="I638" i="6"/>
  <c r="F638" i="6"/>
  <c r="I625" i="6"/>
  <c r="F625" i="6"/>
  <c r="I609" i="6"/>
  <c r="I594" i="6"/>
  <c r="I573" i="6"/>
  <c r="I550" i="6"/>
  <c r="I545" i="6"/>
  <c r="F545" i="6"/>
  <c r="I540" i="6"/>
  <c r="F540" i="6"/>
  <c r="I535" i="6"/>
  <c r="F535" i="6"/>
  <c r="I529" i="6"/>
  <c r="F529" i="6"/>
  <c r="I524" i="6"/>
  <c r="F524" i="6"/>
  <c r="I519" i="6"/>
  <c r="F519" i="6"/>
  <c r="I508" i="6"/>
  <c r="I506" i="6"/>
  <c r="F506" i="6"/>
  <c r="I500" i="6"/>
  <c r="F500" i="6"/>
  <c r="I494" i="6"/>
  <c r="F494" i="6"/>
  <c r="I485" i="6"/>
  <c r="F485" i="6"/>
  <c r="I479" i="6"/>
  <c r="F479" i="6"/>
  <c r="I469" i="6"/>
  <c r="F469" i="6"/>
  <c r="I459" i="6"/>
  <c r="F459" i="6"/>
  <c r="I448" i="6"/>
  <c r="F448" i="6"/>
  <c r="I440" i="6"/>
  <c r="F440" i="6"/>
  <c r="I432" i="6"/>
  <c r="F432" i="6"/>
  <c r="I424" i="6"/>
  <c r="F424" i="6"/>
  <c r="I416" i="6"/>
  <c r="F416" i="6"/>
  <c r="I406" i="6"/>
  <c r="F406" i="6"/>
  <c r="I398" i="6"/>
  <c r="F398" i="6"/>
  <c r="I390" i="6"/>
  <c r="F390" i="6"/>
  <c r="I380" i="6"/>
  <c r="F380" i="6"/>
  <c r="I376" i="6"/>
  <c r="F376" i="6"/>
  <c r="I368" i="6"/>
  <c r="F368" i="6"/>
  <c r="I357" i="6"/>
  <c r="F357" i="6"/>
  <c r="I354" i="6"/>
  <c r="F354" i="6"/>
  <c r="I349" i="6"/>
  <c r="F349" i="6"/>
  <c r="I346" i="6"/>
  <c r="F346" i="6"/>
  <c r="I343" i="6"/>
  <c r="F343" i="6"/>
  <c r="I340" i="6"/>
  <c r="F340" i="6"/>
  <c r="I337" i="6"/>
  <c r="F337" i="6"/>
  <c r="I334" i="6"/>
  <c r="F334" i="6"/>
  <c r="I330" i="6"/>
  <c r="F330" i="6"/>
  <c r="I320" i="6"/>
  <c r="F320" i="6"/>
  <c r="I310" i="6"/>
  <c r="F310" i="6"/>
  <c r="I305" i="6"/>
  <c r="F305" i="6"/>
  <c r="I289" i="6"/>
  <c r="F289" i="6"/>
  <c r="F288" i="6" s="1"/>
  <c r="I283" i="6"/>
  <c r="I282" i="6" s="1"/>
  <c r="F283" i="6"/>
  <c r="F282" i="6" s="1"/>
  <c r="I264" i="6"/>
  <c r="F264" i="6"/>
  <c r="I262" i="6"/>
  <c r="I259" i="6"/>
  <c r="I256" i="6"/>
  <c r="F256" i="6"/>
  <c r="I249" i="6"/>
  <c r="F249" i="6"/>
  <c r="I243" i="6"/>
  <c r="F243" i="6"/>
  <c r="I237" i="6"/>
  <c r="F237" i="6"/>
  <c r="I233" i="6"/>
  <c r="F233" i="6"/>
  <c r="I227" i="6"/>
  <c r="F227" i="6"/>
  <c r="I224" i="6"/>
  <c r="F224" i="6"/>
  <c r="I220" i="6"/>
  <c r="F220" i="6"/>
  <c r="I217" i="6"/>
  <c r="F217" i="6"/>
  <c r="I214" i="6"/>
  <c r="F214" i="6"/>
  <c r="I211" i="6"/>
  <c r="F211" i="6"/>
  <c r="I208" i="6"/>
  <c r="F208" i="6"/>
  <c r="I204" i="6"/>
  <c r="F204" i="6"/>
  <c r="I201" i="6"/>
  <c r="F201" i="6"/>
  <c r="I198" i="6"/>
  <c r="F198" i="6"/>
  <c r="I193" i="6"/>
  <c r="F193" i="6"/>
  <c r="I190" i="6"/>
  <c r="F190" i="6"/>
  <c r="I178" i="6"/>
  <c r="F178" i="6"/>
  <c r="I162" i="6"/>
  <c r="F162" i="6"/>
  <c r="I159" i="6"/>
  <c r="I157" i="6"/>
  <c r="I153" i="6"/>
  <c r="I150" i="6"/>
  <c r="I141" i="6"/>
  <c r="F141" i="6"/>
  <c r="I133" i="6"/>
  <c r="I131" i="6"/>
  <c r="I126" i="6"/>
  <c r="F126" i="6"/>
  <c r="I107" i="6"/>
  <c r="F107" i="6"/>
  <c r="I102" i="6"/>
  <c r="F102" i="6"/>
  <c r="I97" i="6"/>
  <c r="F82" i="6"/>
  <c r="I76" i="6"/>
  <c r="I72" i="6"/>
  <c r="F72" i="6"/>
  <c r="I70" i="6"/>
  <c r="F70" i="6"/>
  <c r="F66" i="6"/>
  <c r="F64" i="6"/>
  <c r="F59" i="6"/>
  <c r="I50" i="6"/>
  <c r="I48" i="6" s="1"/>
  <c r="F48" i="6"/>
  <c r="I46" i="6"/>
  <c r="F46" i="6"/>
  <c r="I40" i="6"/>
  <c r="I34" i="6"/>
  <c r="I12" i="6"/>
  <c r="F12" i="6"/>
  <c r="F624" i="6" l="1"/>
  <c r="I624" i="6"/>
  <c r="F655" i="6"/>
  <c r="I697" i="6"/>
  <c r="I534" i="6"/>
  <c r="I288" i="6"/>
  <c r="F11" i="6"/>
  <c r="F348" i="6"/>
  <c r="F333" i="6"/>
  <c r="I348" i="6"/>
  <c r="I304" i="6"/>
  <c r="I333" i="6"/>
  <c r="I11" i="6"/>
  <c r="F304" i="6"/>
  <c r="F534" i="6"/>
  <c r="I655" i="6"/>
  <c r="F281" i="6" l="1"/>
  <c r="F63" i="6" s="1"/>
  <c r="I281" i="6"/>
  <c r="I63" i="6" s="1"/>
  <c r="I10" i="6" s="1"/>
  <c r="F10" i="6" l="1"/>
</calcChain>
</file>

<file path=xl/sharedStrings.xml><?xml version="1.0" encoding="utf-8"?>
<sst xmlns="http://schemas.openxmlformats.org/spreadsheetml/2006/main" count="3216" uniqueCount="1498">
  <si>
    <t>1</t>
  </si>
  <si>
    <t>Модернизация оборудования связи, в том числе:</t>
  </si>
  <si>
    <t>1.1</t>
  </si>
  <si>
    <t>усл</t>
  </si>
  <si>
    <t>1.2</t>
  </si>
  <si>
    <t>1.3</t>
  </si>
  <si>
    <t>1.4</t>
  </si>
  <si>
    <t>1.10</t>
  </si>
  <si>
    <t>1.11</t>
  </si>
  <si>
    <t>1.14</t>
  </si>
  <si>
    <t>1.15</t>
  </si>
  <si>
    <t>1.16</t>
  </si>
  <si>
    <t>шт</t>
  </si>
  <si>
    <t>GSM-шлюз SpGate L  с активированной SIM-картой Beeline</t>
  </si>
  <si>
    <t>4</t>
  </si>
  <si>
    <t>6</t>
  </si>
  <si>
    <t>Автотранспорт, в том числе:</t>
  </si>
  <si>
    <t>6.1</t>
  </si>
  <si>
    <t>6.2</t>
  </si>
  <si>
    <t>Седельный  тягач Камаз-65116</t>
  </si>
  <si>
    <t>6.3</t>
  </si>
  <si>
    <t>6.4</t>
  </si>
  <si>
    <t>7</t>
  </si>
  <si>
    <t>7.1</t>
  </si>
  <si>
    <t>8</t>
  </si>
  <si>
    <t>км</t>
  </si>
  <si>
    <t>2</t>
  </si>
  <si>
    <t>2.1</t>
  </si>
  <si>
    <t>2.2</t>
  </si>
  <si>
    <t>2.3</t>
  </si>
  <si>
    <t>кт</t>
  </si>
  <si>
    <t>шт.</t>
  </si>
  <si>
    <t>3</t>
  </si>
  <si>
    <t>3.1</t>
  </si>
  <si>
    <t>3.2</t>
  </si>
  <si>
    <t>3.3</t>
  </si>
  <si>
    <t>3.4</t>
  </si>
  <si>
    <t>4.1</t>
  </si>
  <si>
    <t>4.2</t>
  </si>
  <si>
    <t>4.3</t>
  </si>
  <si>
    <t>5</t>
  </si>
  <si>
    <t>5.1</t>
  </si>
  <si>
    <t>Щит управления ПС в составе:</t>
  </si>
  <si>
    <t>5.2</t>
  </si>
  <si>
    <t>5.3</t>
  </si>
  <si>
    <t>5.4</t>
  </si>
  <si>
    <t>7.2</t>
  </si>
  <si>
    <t>8.1</t>
  </si>
  <si>
    <t>8.2</t>
  </si>
  <si>
    <t>9</t>
  </si>
  <si>
    <t>Частичная реконструкция ПС-35/10 кВ "Талап"</t>
  </si>
  <si>
    <t>9.1</t>
  </si>
  <si>
    <t>9.2</t>
  </si>
  <si>
    <t>Терминал защиты ТН-10 кВ</t>
  </si>
  <si>
    <t>10</t>
  </si>
  <si>
    <t>10.1</t>
  </si>
  <si>
    <t>11</t>
  </si>
  <si>
    <t>11.1</t>
  </si>
  <si>
    <t>к-кт</t>
  </si>
  <si>
    <t>11.2</t>
  </si>
  <si>
    <t>12</t>
  </si>
  <si>
    <t>12.1</t>
  </si>
  <si>
    <t>12.2</t>
  </si>
  <si>
    <t>13</t>
  </si>
  <si>
    <t>13.1</t>
  </si>
  <si>
    <t>13.2</t>
  </si>
  <si>
    <t>Ящик зажимов ЯЗ-60 (с клеммниками)</t>
  </si>
  <si>
    <t>14</t>
  </si>
  <si>
    <t>14.1</t>
  </si>
  <si>
    <t>14.2</t>
  </si>
  <si>
    <t>14.3</t>
  </si>
  <si>
    <t>15</t>
  </si>
  <si>
    <t>15.1</t>
  </si>
  <si>
    <t>16</t>
  </si>
  <si>
    <t>16.1</t>
  </si>
  <si>
    <t>16.2</t>
  </si>
  <si>
    <t>17</t>
  </si>
  <si>
    <t>17.1</t>
  </si>
  <si>
    <t>18</t>
  </si>
  <si>
    <t>18.1</t>
  </si>
  <si>
    <t>19</t>
  </si>
  <si>
    <t>19.1</t>
  </si>
  <si>
    <t>20</t>
  </si>
  <si>
    <t>20.1</t>
  </si>
  <si>
    <t>22</t>
  </si>
  <si>
    <t>22.1</t>
  </si>
  <si>
    <t>22.2</t>
  </si>
  <si>
    <t>22.3</t>
  </si>
  <si>
    <t>23.1</t>
  </si>
  <si>
    <t>24.2</t>
  </si>
  <si>
    <t>25.1</t>
  </si>
  <si>
    <t>25.2</t>
  </si>
  <si>
    <t>25.3</t>
  </si>
  <si>
    <t>Блок питания комбинированный</t>
  </si>
  <si>
    <t>25.4</t>
  </si>
  <si>
    <t>25.5</t>
  </si>
  <si>
    <t>25.6</t>
  </si>
  <si>
    <t>26.1</t>
  </si>
  <si>
    <t>26.2</t>
  </si>
  <si>
    <t>27</t>
  </si>
  <si>
    <t>27.1</t>
  </si>
  <si>
    <t>к-т</t>
  </si>
  <si>
    <t>27.2</t>
  </si>
  <si>
    <t>27.3</t>
  </si>
  <si>
    <t>27.4</t>
  </si>
  <si>
    <t>27.5</t>
  </si>
  <si>
    <t>27.6</t>
  </si>
  <si>
    <t>Материалы для замены опор на ВЛ-220/110/35 кВ, в том числе:</t>
  </si>
  <si>
    <t>28.1</t>
  </si>
  <si>
    <t>Материалы для замены ж/б опор на ВЛ-220 кВ, г.Жезказган,  в том числе:</t>
  </si>
  <si>
    <t>28.1.1</t>
  </si>
  <si>
    <t>ВЛ-220 кВ "Каражал-Барсенгир", в том числе:</t>
  </si>
  <si>
    <t>28.1.1.1</t>
  </si>
  <si>
    <t>СК 26.1-2.3 стойка ж/б коническая с/стойкая с гидроизоляцией</t>
  </si>
  <si>
    <t>28.1.1.2</t>
  </si>
  <si>
    <t>Металлоконструкции к опоре ПБ 220-1 без лестниц оцинк.</t>
  </si>
  <si>
    <t>28.1.1.3</t>
  </si>
  <si>
    <t>АР-6 анкерный ригель ж/б</t>
  </si>
  <si>
    <t>28.1.1.4</t>
  </si>
  <si>
    <t>Деталь крепления ригеля КР-6 оцинк.</t>
  </si>
  <si>
    <t>28.2</t>
  </si>
  <si>
    <t>Материалы для замены ж/б опор на ВЛ-220 кВ, г.Балхаш,  в том числе:</t>
  </si>
  <si>
    <t>28.2.1.</t>
  </si>
  <si>
    <t>ВЛ-220кВ №2438 "Агадырь - Моинты", в том числе:</t>
  </si>
  <si>
    <t>28.2.1.1</t>
  </si>
  <si>
    <t>28.2.1.2</t>
  </si>
  <si>
    <t>28.2.1.3</t>
  </si>
  <si>
    <t>28.2.1.4</t>
  </si>
  <si>
    <t>28.3</t>
  </si>
  <si>
    <t>Материалы для замены ж/б опор на ВЛ-110 кВ, г.Жезказган,  в том числе:</t>
  </si>
  <si>
    <t>ВЛ-110 кВ "Барсенгир-Каракоин 1"</t>
  </si>
  <si>
    <t>28.3.1.1</t>
  </si>
  <si>
    <t>СК 26. 1-1.3 стойка ж/б коническая с/стойкая с гидроизоляцией</t>
  </si>
  <si>
    <t>28.3.1.2</t>
  </si>
  <si>
    <t>Металлоконструкции к опоре ПБ 110.4 без лестниц оцинк.</t>
  </si>
  <si>
    <t>28.3.1.3</t>
  </si>
  <si>
    <t>28.3.1.4</t>
  </si>
  <si>
    <t>ВЛ-110 кВ "Центральная-Улытау", в том числе:</t>
  </si>
  <si>
    <t>28.3.2.1</t>
  </si>
  <si>
    <t>СК 22. 1-2.3 стойка ж/б коническая с/стойкая с гидроизоляцией</t>
  </si>
  <si>
    <t>28.3.2.2</t>
  </si>
  <si>
    <t>Металлоконструкции к опоре ПБ 110.11 без лестниц, оцинк.</t>
  </si>
  <si>
    <t>28.3.2.3</t>
  </si>
  <si>
    <t>АР-5 анкерный ригель ж/б</t>
  </si>
  <si>
    <t>28.3.2.4</t>
  </si>
  <si>
    <t>Деталь крепления ригеля КР-5 оцинк.</t>
  </si>
  <si>
    <t>28.3.2.5</t>
  </si>
  <si>
    <t>Узел крепления КГП 12-1</t>
  </si>
  <si>
    <t>28.3.2.6</t>
  </si>
  <si>
    <t>Узел крепления КГП 7-1</t>
  </si>
  <si>
    <t>28.3.2.7</t>
  </si>
  <si>
    <t>Серьга СР 7-16</t>
  </si>
  <si>
    <t>28.3.2.8</t>
  </si>
  <si>
    <t>Провод АС-95/16</t>
  </si>
  <si>
    <t>тн</t>
  </si>
  <si>
    <t>28.3.2.9</t>
  </si>
  <si>
    <t>Соединитель СОАС-95</t>
  </si>
  <si>
    <t>ВЛ-110 кВ "Центральная-Актас", в том числе:</t>
  </si>
  <si>
    <t>28.3.3.1</t>
  </si>
  <si>
    <t>28.3.3.2</t>
  </si>
  <si>
    <t>28.3.3.3</t>
  </si>
  <si>
    <t>28.3.3.4</t>
  </si>
  <si>
    <t xml:space="preserve">Деталь крепления ригеля КР-5 оцинк. </t>
  </si>
  <si>
    <t>28.3.3.5</t>
  </si>
  <si>
    <t>28.3.3.6</t>
  </si>
  <si>
    <t>28.3.3.7</t>
  </si>
  <si>
    <t>28.3.3.8</t>
  </si>
  <si>
    <t>28.3.3.9</t>
  </si>
  <si>
    <t>28.3.4.1</t>
  </si>
  <si>
    <t>28.4</t>
  </si>
  <si>
    <t>Материалы для замены ж/б опор на ВЛ-110 кВ, г.Балхаш,  в том числе:</t>
  </si>
  <si>
    <t>28.4.1.</t>
  </si>
  <si>
    <t>ВЛ-110кВ №104,105 "Балхашская - Саяк", в том числе:</t>
  </si>
  <si>
    <t>28.4.1.1</t>
  </si>
  <si>
    <t>28.4.1.2</t>
  </si>
  <si>
    <t>28.4.2.</t>
  </si>
  <si>
    <t>ВЛ-110кВ отп. на "Ортадересин" от ВЛ-110 кВ №105, в том числе:</t>
  </si>
  <si>
    <t>Металлоконструкции к опоре ПБ 110.11 без лестниц оцинк.</t>
  </si>
  <si>
    <t>28.4.3.</t>
  </si>
  <si>
    <t>28.4.3.1</t>
  </si>
  <si>
    <t>28.4.3.2</t>
  </si>
  <si>
    <t>Гаситель вибрации ГПГ 1.6-11-450А/16-20</t>
  </si>
  <si>
    <t>28.4.4.</t>
  </si>
  <si>
    <t>28.4.4.1</t>
  </si>
  <si>
    <t>28.4.4.2</t>
  </si>
  <si>
    <t>28.4.5.</t>
  </si>
  <si>
    <t>28.4.5.1</t>
  </si>
  <si>
    <t>Изолятор ПС-70</t>
  </si>
  <si>
    <t>28.5</t>
  </si>
  <si>
    <t>Материалы для замены ж/б опор на ВЛ-35 кВ, г.Жезказган,  в том числе:</t>
  </si>
  <si>
    <t>28.5.1</t>
  </si>
  <si>
    <t>ВЛ-35 кВ "Улытау - Коргасын", в том числе:</t>
  </si>
  <si>
    <t>28.5.1.1</t>
  </si>
  <si>
    <t>28.5.1.2</t>
  </si>
  <si>
    <t>28.5.1.3</t>
  </si>
  <si>
    <t>28.5.1.4</t>
  </si>
  <si>
    <t>28.5.2</t>
  </si>
  <si>
    <t>ВЛ-35 кВ "ГПП Никольская-Центральная", в том числе:</t>
  </si>
  <si>
    <t>28.5.2.1</t>
  </si>
  <si>
    <t xml:space="preserve">Провод АС-70 </t>
  </si>
  <si>
    <t>28.5.2.2</t>
  </si>
  <si>
    <t>Грозозащитный трос С-35</t>
  </si>
  <si>
    <t>28.5.3</t>
  </si>
  <si>
    <t>ВЛ-35 кВ "Центральная-Байконур", в том числе:</t>
  </si>
  <si>
    <t>28.5.3.1</t>
  </si>
  <si>
    <t>СВ 164-12 стойка ж/б вибрированная с/стойкая с гидроизоляцией</t>
  </si>
  <si>
    <t>28.5.3.2</t>
  </si>
  <si>
    <t>Металлоконструкции к опоре ПБ 35-1В без лестниц, оцинк.</t>
  </si>
  <si>
    <t>28.5.3.3</t>
  </si>
  <si>
    <t>28.5.3.4</t>
  </si>
  <si>
    <t>АР-7 анкерный ригель ж/б</t>
  </si>
  <si>
    <t>28.5.3.5</t>
  </si>
  <si>
    <t>Деталь крепления ригеля КР-7 оцинк.</t>
  </si>
  <si>
    <t>28.5.3.6</t>
  </si>
  <si>
    <t>СВ 164-2 стойка ж/б вибрированная с/стойкая с гидроизоляцией</t>
  </si>
  <si>
    <t>28.5.3.7</t>
  </si>
  <si>
    <t>Металлоконструкции к опоре УБ 35-1 в комплекте с оттяжками, клин-коушем, оцинк.</t>
  </si>
  <si>
    <t>28.5.3.8</t>
  </si>
  <si>
    <t>Анкер цилиндрический АЦ-1</t>
  </si>
  <si>
    <t>28.5.3.9</t>
  </si>
  <si>
    <t>U-образный болт АН-4</t>
  </si>
  <si>
    <t>28.5.3.10</t>
  </si>
  <si>
    <t>Узел крепления КГП-7-2В</t>
  </si>
  <si>
    <t>28.5.4</t>
  </si>
  <si>
    <t>ВЛ-35 кВ "Улытау-Сарлык", в том числе:</t>
  </si>
  <si>
    <t>28.5.4.1</t>
  </si>
  <si>
    <t xml:space="preserve"> СВ 164-12 стойка ж/б вибрированная с/стойкая с гидроизоляцией</t>
  </si>
  <si>
    <t>28.5.4.2</t>
  </si>
  <si>
    <t>28.5.4.3</t>
  </si>
  <si>
    <t>28.5.5</t>
  </si>
  <si>
    <t>ВЛ-35 кВ "Алгабас-Урожайная", в том числе:</t>
  </si>
  <si>
    <t>28.5.5.1</t>
  </si>
  <si>
    <t>28.5.5.2</t>
  </si>
  <si>
    <t>28.5.5.3</t>
  </si>
  <si>
    <t>28.5.6</t>
  </si>
  <si>
    <t>28.5.6.1</t>
  </si>
  <si>
    <t>28.5.6.2</t>
  </si>
  <si>
    <t>28.5.6.3</t>
  </si>
  <si>
    <t>28.5.6.4</t>
  </si>
  <si>
    <t>28.5.6.5</t>
  </si>
  <si>
    <t>28.5.6.6</t>
  </si>
  <si>
    <t>28.5.6.7</t>
  </si>
  <si>
    <t>28.5.6.8</t>
  </si>
  <si>
    <t>28.5.6.9</t>
  </si>
  <si>
    <t>28.5.7</t>
  </si>
  <si>
    <t>ВЛ-35 кВ "Талап-Аккенсе", в том числе:</t>
  </si>
  <si>
    <t>28.5.7.1</t>
  </si>
  <si>
    <t>28.5.7.2</t>
  </si>
  <si>
    <t>28.5.7.3</t>
  </si>
  <si>
    <t>28.5.7.4</t>
  </si>
  <si>
    <t>28.5.7.5</t>
  </si>
  <si>
    <t>28.5.7.6</t>
  </si>
  <si>
    <t>28.5.7.7</t>
  </si>
  <si>
    <t>28.5.8</t>
  </si>
  <si>
    <t>ВЛ-35 кВ "Сарыкенгир-Алгабас", в том числе:</t>
  </si>
  <si>
    <t>28.5.8.1</t>
  </si>
  <si>
    <t>28.5.8.2</t>
  </si>
  <si>
    <t>28.5.8.3</t>
  </si>
  <si>
    <t>28.5.8.4</t>
  </si>
  <si>
    <t>28.5.8.5</t>
  </si>
  <si>
    <t>28.5.8.6</t>
  </si>
  <si>
    <t>28.5.8.7</t>
  </si>
  <si>
    <t>28.5.9</t>
  </si>
  <si>
    <t>28.5.9.1</t>
  </si>
  <si>
    <t>28.5.9.2</t>
  </si>
  <si>
    <t>28.5.9.3</t>
  </si>
  <si>
    <t>28.5.9.4</t>
  </si>
  <si>
    <t>28.5.9.5</t>
  </si>
  <si>
    <t>28.5.9.6</t>
  </si>
  <si>
    <t>28.5.9.7</t>
  </si>
  <si>
    <t>28.5.9.8</t>
  </si>
  <si>
    <t>28.5.9.9</t>
  </si>
  <si>
    <t>28.5.10</t>
  </si>
  <si>
    <t>ВЛ-35 кВ "Урожайная-Терсакан", в том числе:</t>
  </si>
  <si>
    <t>28.5.10.1</t>
  </si>
  <si>
    <t>28.5.10.2</t>
  </si>
  <si>
    <t>28.5.10.3</t>
  </si>
  <si>
    <t>28.5.10.4</t>
  </si>
  <si>
    <t>28.5.10.5</t>
  </si>
  <si>
    <t>28.5.10.6</t>
  </si>
  <si>
    <t>28.5.10.7</t>
  </si>
  <si>
    <t>28.5.11</t>
  </si>
  <si>
    <t>ВЛ-35 кВ "Коргасын-Терсакан", в том числе:</t>
  </si>
  <si>
    <t>28.5.11.1</t>
  </si>
  <si>
    <t>28.5.11.2</t>
  </si>
  <si>
    <t>28.5.11.3</t>
  </si>
  <si>
    <t>28.5.11.4</t>
  </si>
  <si>
    <t>28.5.11.5</t>
  </si>
  <si>
    <t>28.5.11.6</t>
  </si>
  <si>
    <t>28.5.11.7</t>
  </si>
  <si>
    <t>28.5.12</t>
  </si>
  <si>
    <t>ВЛ-35 кВ "ЖТЭЦ-Талап", в том числе:</t>
  </si>
  <si>
    <t>28.5.12.1</t>
  </si>
  <si>
    <t>28.5.12.2</t>
  </si>
  <si>
    <t>28.5.12.3</t>
  </si>
  <si>
    <t>28.5.13</t>
  </si>
  <si>
    <t>ВЛ-35 кВ "Актас-Байконур", в том числе:</t>
  </si>
  <si>
    <t>28.5.13.1</t>
  </si>
  <si>
    <t>28.5.13.2</t>
  </si>
  <si>
    <t>28.5.13.3</t>
  </si>
  <si>
    <t>28.5.13.4</t>
  </si>
  <si>
    <t>28.5.13.5</t>
  </si>
  <si>
    <t>28.5.13.6</t>
  </si>
  <si>
    <t>28.5.13.7</t>
  </si>
  <si>
    <t>28.5.14</t>
  </si>
  <si>
    <t>ВЛ-35 кВ "Байконур-Сатпаево", в том числе:</t>
  </si>
  <si>
    <t>28.5.14.1</t>
  </si>
  <si>
    <t>28.5.14.2</t>
  </si>
  <si>
    <t>28.5.14.3</t>
  </si>
  <si>
    <t>28.5.14.4</t>
  </si>
  <si>
    <t>28.5.14.5</t>
  </si>
  <si>
    <t>28.5.14.6</t>
  </si>
  <si>
    <t>28.5.14.7</t>
  </si>
  <si>
    <t>28.5.14.8</t>
  </si>
  <si>
    <t>28.5.14.9</t>
  </si>
  <si>
    <t>28.5.14.10</t>
  </si>
  <si>
    <t>28.5.15</t>
  </si>
  <si>
    <t>ВЛ-35 кВ "Жайрем-Женис", в том числе:</t>
  </si>
  <si>
    <t>28.5.15.1</t>
  </si>
  <si>
    <t>28.5.15.2</t>
  </si>
  <si>
    <t>28.5.15.3</t>
  </si>
  <si>
    <t>28.5.15.4</t>
  </si>
  <si>
    <t>Соединитель СОАС-70</t>
  </si>
  <si>
    <t>28.5.15.5</t>
  </si>
  <si>
    <t>28.5.15.6</t>
  </si>
  <si>
    <t>28.5.15.7</t>
  </si>
  <si>
    <t>28.5.16</t>
  </si>
  <si>
    <t>28.5.16.1</t>
  </si>
  <si>
    <t>28.5.16.2</t>
  </si>
  <si>
    <t>28.5.17</t>
  </si>
  <si>
    <t>ВЛ-35 кВ "Жана Арка-Дружба", в том числе:</t>
  </si>
  <si>
    <t>28.5.17.1</t>
  </si>
  <si>
    <t>28.5.17.2</t>
  </si>
  <si>
    <t>28.5.17.3</t>
  </si>
  <si>
    <t>28.5.17.4</t>
  </si>
  <si>
    <t>28.5.17.5</t>
  </si>
  <si>
    <t>Ушко однолапчатое У 1-7-16</t>
  </si>
  <si>
    <t>Зажим ПГН 2-6</t>
  </si>
  <si>
    <t>Гасители вибрации ГПГ-0,8-9,1-350А/10-13</t>
  </si>
  <si>
    <t>Изоляторы ПС-70</t>
  </si>
  <si>
    <t>28.5.18</t>
  </si>
  <si>
    <t>28.5.18.1</t>
  </si>
  <si>
    <t>28.5.18.2</t>
  </si>
  <si>
    <t>28.5.18.3</t>
  </si>
  <si>
    <t>28.5.18.4</t>
  </si>
  <si>
    <t>28.5.18.5</t>
  </si>
  <si>
    <t>28.5.18.6</t>
  </si>
  <si>
    <t>28.5.19</t>
  </si>
  <si>
    <t>28.5.19.1</t>
  </si>
  <si>
    <t>28.5.19.2</t>
  </si>
  <si>
    <t>28.5.19.3</t>
  </si>
  <si>
    <t>28.5.19.4</t>
  </si>
  <si>
    <t>28.5.19.5</t>
  </si>
  <si>
    <t>28.5.20</t>
  </si>
  <si>
    <t>ВЛ-35 кВ "Клыч-Актау", в том числе:</t>
  </si>
  <si>
    <t>28.5.20.1</t>
  </si>
  <si>
    <t>28.5.20.2</t>
  </si>
  <si>
    <t>28.5.20.3</t>
  </si>
  <si>
    <t>28.5.20.4</t>
  </si>
  <si>
    <t>28.5.20.5</t>
  </si>
  <si>
    <t>28.5.21</t>
  </si>
  <si>
    <t>ВЛ-35 кВ "Жайрем-Берлистык", в том числе:</t>
  </si>
  <si>
    <t>28.5.21.1</t>
  </si>
  <si>
    <t>28.5.22</t>
  </si>
  <si>
    <t>ВЛ-35 кВ "Жайрем-Тузкольский водозабор", в том числе:</t>
  </si>
  <si>
    <t>28.5.22.1</t>
  </si>
  <si>
    <t>Цемент М-400</t>
  </si>
  <si>
    <t>28.5.23</t>
  </si>
  <si>
    <t>ВЛ-6 кВ яч.№44 "3-й подъём" от ПС-220/35/6кВ "Жайрем", в том числе:</t>
  </si>
  <si>
    <t>28.5.23.1</t>
  </si>
  <si>
    <t>СВ-105-3,5 стойка ж/б вибрированная с/стойкая с гидроизоляцией</t>
  </si>
  <si>
    <t>28.5.23.2</t>
  </si>
  <si>
    <t>Траверса ТМ-1</t>
  </si>
  <si>
    <t>28.5.23.3</t>
  </si>
  <si>
    <t>Изоляторы ШС-10</t>
  </si>
  <si>
    <t>28.5.23.4</t>
  </si>
  <si>
    <t>Полиэтиленовые колпачки К-7</t>
  </si>
  <si>
    <t>28.5.24</t>
  </si>
  <si>
    <t>ВЛ-6 кВ яч.№18 "3-й подъём" от ПС-220/35/6кВ "Жайрем", в том числе:</t>
  </si>
  <si>
    <t>28.5.24.1</t>
  </si>
  <si>
    <t>28.5.24.2</t>
  </si>
  <si>
    <t>28.5.24.3</t>
  </si>
  <si>
    <t>28.5.24.4</t>
  </si>
  <si>
    <t>ВЛ-6 кВ яч.№34 "Склад ВВ" от ПС-220/35/6кВ "Жайрем", в том числе:</t>
  </si>
  <si>
    <t>кг</t>
  </si>
  <si>
    <t>28.6</t>
  </si>
  <si>
    <t>Материалы для замены ж/б опор на ВЛ-35 кВ, г.Балхаш,  в том числе:</t>
  </si>
  <si>
    <t>28.6.1.</t>
  </si>
  <si>
    <t>28.6.1.1</t>
  </si>
  <si>
    <t>28.6.1.2</t>
  </si>
  <si>
    <t>28.6.1.3</t>
  </si>
  <si>
    <t>28.6.1.4</t>
  </si>
  <si>
    <t>Узел крепления КГП-7-1</t>
  </si>
  <si>
    <t>Зажим серьга СР-7-16</t>
  </si>
  <si>
    <t>Поддерживающий зажим ПГН -2-6</t>
  </si>
  <si>
    <t>28.6.2.</t>
  </si>
  <si>
    <t>ВЛ-35 кВ №49, в том числе:</t>
  </si>
  <si>
    <t>28.6.2.1</t>
  </si>
  <si>
    <t>28.6.2.2</t>
  </si>
  <si>
    <t>28.6.2.3</t>
  </si>
  <si>
    <t>28.6.2.4</t>
  </si>
  <si>
    <t>28.6.3.</t>
  </si>
  <si>
    <t>28.6.3.1</t>
  </si>
  <si>
    <t>28.6.3.2</t>
  </si>
  <si>
    <t>28.6.3.3</t>
  </si>
  <si>
    <t>28.6.3.4</t>
  </si>
  <si>
    <t>28.7</t>
  </si>
  <si>
    <t>Материалы для замены ж/б опор на ВЛ- 0,4 кВ, г.Жезказган:</t>
  </si>
  <si>
    <t>28.7.1</t>
  </si>
  <si>
    <t>ВЛ-0,4 кВ пос.Кенгир, в том числе:</t>
  </si>
  <si>
    <t>28.7.1.1</t>
  </si>
  <si>
    <t>СВ 105-3,5 стойка ж/б вибрированная с/стойкая с гидроизоляцией</t>
  </si>
  <si>
    <t>28.7.1.2</t>
  </si>
  <si>
    <t>СИП 5 4х35</t>
  </si>
  <si>
    <t>м</t>
  </si>
  <si>
    <t>28.7.1.3</t>
  </si>
  <si>
    <t>Зажим анкерный ЗА-2</t>
  </si>
  <si>
    <t>28.7.1.4</t>
  </si>
  <si>
    <t>Зажим поддерживающий SO 270</t>
  </si>
  <si>
    <t>28.7.1.5</t>
  </si>
  <si>
    <t>Зажим прокалывающий SLIP 12.1</t>
  </si>
  <si>
    <t>28.7.1.6</t>
  </si>
  <si>
    <t>Сталь угловая 45х45х5 мм</t>
  </si>
  <si>
    <t xml:space="preserve">тн </t>
  </si>
  <si>
    <t>28.7.1.7</t>
  </si>
  <si>
    <t>Сталь полосовая 40х4 мм</t>
  </si>
  <si>
    <t>28.7.1.8</t>
  </si>
  <si>
    <t>Крюк КН-18</t>
  </si>
  <si>
    <t>28.7.1.9</t>
  </si>
  <si>
    <t>Электрод d 3 мм Китай</t>
  </si>
  <si>
    <t>28.7.1.10</t>
  </si>
  <si>
    <t>Краска черная НЦ</t>
  </si>
  <si>
    <t>28.7.1.11</t>
  </si>
  <si>
    <t>Растворитель 647</t>
  </si>
  <si>
    <t>л</t>
  </si>
  <si>
    <t>28.7.1.12</t>
  </si>
  <si>
    <t>Кронштейн У-1</t>
  </si>
  <si>
    <t>28.7.2</t>
  </si>
  <si>
    <t>ВЛ-0,4 кВ пос.Талап, в том числе:</t>
  </si>
  <si>
    <t>28.7.2.1</t>
  </si>
  <si>
    <t>28.7.2.2</t>
  </si>
  <si>
    <t>28.7.2.3</t>
  </si>
  <si>
    <t>28.7.2.4</t>
  </si>
  <si>
    <t>28.7.2.5</t>
  </si>
  <si>
    <t>28.7.2.6</t>
  </si>
  <si>
    <t>28.7.2.7</t>
  </si>
  <si>
    <t>28.7.2.8</t>
  </si>
  <si>
    <t>28.8</t>
  </si>
  <si>
    <t>Материалы для замены КЛ-10 кВ распред.сетей г.Приозёрск, в том числе:</t>
  </si>
  <si>
    <t xml:space="preserve">Муфта соединительная 10 СТП-3х70-120  </t>
  </si>
  <si>
    <t>Гильзы ГА-120мм</t>
  </si>
  <si>
    <t>Изолента ПВХ</t>
  </si>
  <si>
    <t>Капитальный ремонт асфальто-бетонного покрытия, в том числе:</t>
  </si>
  <si>
    <t>м2</t>
  </si>
  <si>
    <t>30.1</t>
  </si>
  <si>
    <t>30.2</t>
  </si>
  <si>
    <t>30.3</t>
  </si>
  <si>
    <t>31</t>
  </si>
  <si>
    <t>1.5</t>
  </si>
  <si>
    <t>1.6</t>
  </si>
  <si>
    <t>1.7</t>
  </si>
  <si>
    <t>1.8</t>
  </si>
  <si>
    <t>1.9</t>
  </si>
  <si>
    <t>5.5</t>
  </si>
  <si>
    <t>5.6</t>
  </si>
  <si>
    <t>5.7</t>
  </si>
  <si>
    <t>5.8</t>
  </si>
  <si>
    <t>Ремонт ВЛ подрядным способом:</t>
  </si>
  <si>
    <t>7.3</t>
  </si>
  <si>
    <t>Частичная реконструкция ПС-220/110/10 кВ "Барсенгир":</t>
  </si>
  <si>
    <t>3.5</t>
  </si>
  <si>
    <t>3.6</t>
  </si>
  <si>
    <t>3.7</t>
  </si>
  <si>
    <t>3.8</t>
  </si>
  <si>
    <t>7.4</t>
  </si>
  <si>
    <t>Трансформатор напряжения 110 кВ</t>
  </si>
  <si>
    <t>7.5</t>
  </si>
  <si>
    <t>7.6</t>
  </si>
  <si>
    <t>7.7</t>
  </si>
  <si>
    <t>7.8</t>
  </si>
  <si>
    <t>Шкаф управления на 2 разъединителя 110 кВ</t>
  </si>
  <si>
    <t>8.3</t>
  </si>
  <si>
    <t>8.4</t>
  </si>
  <si>
    <t>Трансформатор собственных нужд 10/0,4 кВ 25 кВА</t>
  </si>
  <si>
    <t>9.3</t>
  </si>
  <si>
    <t>Разъединитель 35 кВ, трехполюсный с двумя  заземляющими ножами, с электроприводами.</t>
  </si>
  <si>
    <t>Трансформатор тока 110 кВ</t>
  </si>
  <si>
    <t>17.2</t>
  </si>
  <si>
    <t>17.3</t>
  </si>
  <si>
    <t xml:space="preserve">Разъединитель 35 кВ, трёхполюсный с одним заземляющим ножом  с электроприводами </t>
  </si>
  <si>
    <t>17.4</t>
  </si>
  <si>
    <t>18.2</t>
  </si>
  <si>
    <t>18.3</t>
  </si>
  <si>
    <t>18.4</t>
  </si>
  <si>
    <t>18.5</t>
  </si>
  <si>
    <t>18.6</t>
  </si>
  <si>
    <t>18.7</t>
  </si>
  <si>
    <t>18.8</t>
  </si>
  <si>
    <t>Предохранитель 10кВ ПКТ</t>
  </si>
  <si>
    <t>Предохранитель 10кВ ПКН</t>
  </si>
  <si>
    <t>20.2</t>
  </si>
  <si>
    <t>21</t>
  </si>
  <si>
    <t>21.1</t>
  </si>
  <si>
    <t>23</t>
  </si>
  <si>
    <t>24</t>
  </si>
  <si>
    <t>24.1</t>
  </si>
  <si>
    <t>24.3</t>
  </si>
  <si>
    <t>Зажим серьга СР 7-16</t>
  </si>
  <si>
    <t>24.4</t>
  </si>
  <si>
    <t>ВЛ-110кВ №122 "Акчатау - Моинты" , в том числе:</t>
  </si>
  <si>
    <t>24.5</t>
  </si>
  <si>
    <t>ВЛ-35 кВ "Алгабас-Каракенгир", в том числе:</t>
  </si>
  <si>
    <t>ВЛ-35 кВ "Улытау-Каракенгир", в том числе:</t>
  </si>
  <si>
    <t>Провод АС-70</t>
  </si>
  <si>
    <t>1.12</t>
  </si>
  <si>
    <t>1.13</t>
  </si>
  <si>
    <t>Снегоболотоход ТРЭКОЛ - 39041</t>
  </si>
  <si>
    <t xml:space="preserve">Разъединитель 220 кВ, трёхполюсный с двумя заземляющими ножами  с электроприводами </t>
  </si>
  <si>
    <t xml:space="preserve">Разъединитель 220 кВ, трёхполюсный с одним заземляющим ножом  с электроприводами </t>
  </si>
  <si>
    <t>Шкаф управления на 3 разъединителя 220 кВ</t>
  </si>
  <si>
    <t xml:space="preserve">Разъединитель 35 кВ, трёхполюсный с двумя заземляющими ножами  с электроприводами </t>
  </si>
  <si>
    <t>Блок заземляющего разъединителя типа 2(ЗР2)</t>
  </si>
  <si>
    <t>Блок заземляющего разъединителя типа 1(ЗР1)</t>
  </si>
  <si>
    <t>5.9</t>
  </si>
  <si>
    <t xml:space="preserve">Блок под вакуумный выключатель 35 кВ Реклоузер </t>
  </si>
  <si>
    <t>8.5</t>
  </si>
  <si>
    <t>8.6</t>
  </si>
  <si>
    <t>Разъединитель 35кВ трёхполюсный с двумя заземляющими ножами, с электроприводами</t>
  </si>
  <si>
    <t>8.7</t>
  </si>
  <si>
    <t>8.8</t>
  </si>
  <si>
    <t>8.9</t>
  </si>
  <si>
    <t>8.10</t>
  </si>
  <si>
    <t>8.11</t>
  </si>
  <si>
    <t>8.12</t>
  </si>
  <si>
    <t xml:space="preserve">Трансформаторы тока 10 кВ </t>
  </si>
  <si>
    <t>10.2</t>
  </si>
  <si>
    <t>10.3</t>
  </si>
  <si>
    <t>Ограничитель перенапряжений 10 кВ</t>
  </si>
  <si>
    <t>10.4</t>
  </si>
  <si>
    <t>Щит управления ПС</t>
  </si>
  <si>
    <t>12.3</t>
  </si>
  <si>
    <t>Предохранитель 35кВ ПКТ</t>
  </si>
  <si>
    <t>Комплектные трансформаторные подстанции, в том числе:</t>
  </si>
  <si>
    <t>ВЛ-110 кВ ГПП "Никольская-Центральная", 15 "С" в том числе:</t>
  </si>
  <si>
    <t>Грозозащитный трос С-50</t>
  </si>
  <si>
    <t>ВЛ-35 кВ №59, в том числе:</t>
  </si>
  <si>
    <t>27.7</t>
  </si>
  <si>
    <t>27.8</t>
  </si>
  <si>
    <t>27.9</t>
  </si>
  <si>
    <t xml:space="preserve">Оптический сварочный аппарат Fujikura FSM-12S </t>
  </si>
  <si>
    <t>Частичная реконструкция ПС-110/35/10 кВ "№ 4", в том числе:</t>
  </si>
  <si>
    <t>Частичная реконструкция ПС-110/35/10 кВ "№ 1", в том числе:</t>
  </si>
  <si>
    <t xml:space="preserve">Ячейковый портал ПЖС-35 Я2 </t>
  </si>
  <si>
    <t>Шкаф управления на 4 разъединителя 35 кВ</t>
  </si>
  <si>
    <t xml:space="preserve">Разъединитель 35 кВ  с ручным приводом трехполюсный с 1 заземляющим ножом </t>
  </si>
  <si>
    <t>9.4</t>
  </si>
  <si>
    <t>Ограничитель перенапряжения 35 кВ</t>
  </si>
  <si>
    <t>Предохранитель 35кВ ПКН</t>
  </si>
  <si>
    <t>10.5</t>
  </si>
  <si>
    <t xml:space="preserve">Разъединитель 35 кВ трехполюсный с двумя  заземляющими ножами, с ручным приводом </t>
  </si>
  <si>
    <t>21.2</t>
  </si>
  <si>
    <t>21.3</t>
  </si>
  <si>
    <t>21.4</t>
  </si>
  <si>
    <t>21.5</t>
  </si>
  <si>
    <t>23.2</t>
  </si>
  <si>
    <t>23.3</t>
  </si>
  <si>
    <t>23.4</t>
  </si>
  <si>
    <t>Электроды ф3 Китай</t>
  </si>
  <si>
    <t>23.5</t>
  </si>
  <si>
    <t xml:space="preserve">Концевая  муфта 10 КВТп-3х70х120              </t>
  </si>
  <si>
    <t>26</t>
  </si>
  <si>
    <t>28</t>
  </si>
  <si>
    <t>Частичная реконструкция ПС-35/10 кВ "№ 20", в том числе:</t>
  </si>
  <si>
    <t xml:space="preserve">Разъединитель 10 кВ </t>
  </si>
  <si>
    <t>Проект инвестиционной программы на 2025 г, в том числе:</t>
  </si>
  <si>
    <t>Телемеханизация  ПС-110/6 кВ "Кумколь"</t>
  </si>
  <si>
    <t>Модернизация оборудования связи ПС-110/6 кВ "Кумколь"</t>
  </si>
  <si>
    <t>Модернизация оборудования связи ПС 220 кВ  "Строительная"</t>
  </si>
  <si>
    <t>Модернизация оборудования связи ПС 18-110 кВ</t>
  </si>
  <si>
    <t xml:space="preserve">Модернизация оборудования связи ПС 51-35 кВ </t>
  </si>
  <si>
    <t xml:space="preserve">Модернизация оборудования связи ПС 7-110 </t>
  </si>
  <si>
    <t xml:space="preserve">Модернизация оборудования связи ПС 9-110 </t>
  </si>
  <si>
    <t xml:space="preserve">Телемеханизация ПС 11-110  </t>
  </si>
  <si>
    <t xml:space="preserve">Телемеханизация ПС 25-35 </t>
  </si>
  <si>
    <t xml:space="preserve">Телемеханизация ПС 20-35 </t>
  </si>
  <si>
    <t xml:space="preserve">Телемеханизация ПС 18-110  </t>
  </si>
  <si>
    <t xml:space="preserve">Телемеханизация ПС 51-35  </t>
  </si>
  <si>
    <t>Модернизация оборудования связи ПС 2-35 кВ ЮРЭС</t>
  </si>
  <si>
    <t xml:space="preserve">Скалыватель оптического волокна Fujikura СТ-30А </t>
  </si>
  <si>
    <t>Частичная реконструкция ПС-220/110/35/6 кВ  "Каражальская", в том числе:</t>
  </si>
  <si>
    <t>Замена подрядным способом силовых трансформаторов ТДТН-20000 кВА 220/35/6 кВ и ELIN-20000 кВА 220/35/6 кВ на ТДТН 2х25000 кВА 220/35/6 кВ</t>
  </si>
  <si>
    <t xml:space="preserve">Контейнерная АЗС с выводом трёх топливораздаточных колонок </t>
  </si>
  <si>
    <t xml:space="preserve">а/м Камаз - 65-117, бортовой </t>
  </si>
  <si>
    <t>Погрузчик-экскаватор САТ428 F2, с гидромолотом</t>
  </si>
  <si>
    <t>А/вышка, ТВ-26к на базе Камаз-43114</t>
  </si>
  <si>
    <t>Самосвал на базе КАМАЗ-5511</t>
  </si>
  <si>
    <t>УАЗ-390945 (фермер)</t>
  </si>
  <si>
    <t>3.9</t>
  </si>
  <si>
    <t>Основание стрелы КС-55713  «Галичанин» г/п 25 тн</t>
  </si>
  <si>
    <t>Замена подрядным способом грозозащитного троса со сцепной и поддерживающей арматурой на ВЛ-110 кВ Л-110 м/у опорами № 128-164</t>
  </si>
  <si>
    <t>Перезавод ВЛ-35кВ Л-58 ПС 30-35кВ – ПС 18-110кВ, подрядным способом</t>
  </si>
  <si>
    <t>Реконструкция подрядным способом ВЛ-0,4кВ от ТП №9 г.Приозёрск</t>
  </si>
  <si>
    <t>Итого по ремонту оборудования электрических сетей АО "Жез.РЭК" на 2025 год, в том числе:</t>
  </si>
  <si>
    <t>Частичная реконструкция ПС-110/35/6 кВ  "Актас", в том числе:</t>
  </si>
  <si>
    <r>
      <t xml:space="preserve">Замена подрядным способом силовых трансформаторов ТМТН 2х6300кВА 110/35/6кВ на ТМ-4000 кВА </t>
    </r>
    <r>
      <rPr>
        <sz val="14"/>
        <color theme="1"/>
        <rFont val="Times New Roman"/>
        <family val="1"/>
        <charset val="204"/>
      </rPr>
      <t>35/6кВ</t>
    </r>
  </si>
  <si>
    <t>Капитальный ремонт асфальто-бетонного покрытия площадок производственно-комплектовочного участка (ПКУ), подъездной дороги ПКУ, площадки перед вновь монтируемым ангаром для хранения ТМЦ на территории ПКУ</t>
  </si>
  <si>
    <t>Капитальный ремонт асфальто-бетонного покрытия территории РПБ филиала БЭС, (70% территории)</t>
  </si>
  <si>
    <t>Капитальный ремонт асфальто-бетонного покрытия территории базы ЮРЭС филиала БЭС</t>
  </si>
  <si>
    <t>Замена подрядным способом силовых трансформаторов ТМН-1000 кВА  35/10 кВ и ТМН-6300 кВА 35/10 кВ на ТМН 2х2500 кВА  35/10 кВ</t>
  </si>
  <si>
    <t>Частичная реконструкция ПС-220/35/6 кВ "Жайрем", в том числе:</t>
  </si>
  <si>
    <t>Частичная реконструкция ПС-220/35/10 кВ "Жана-Арка", в том числе:</t>
  </si>
  <si>
    <t>Шкаф управления В-35 кВ с мнемосхемой</t>
  </si>
  <si>
    <t xml:space="preserve">Шкаф управления Т-2, ВЛ-220кВ, ВВ-35кВ, ВВ-10кВ, СВ-10 </t>
  </si>
  <si>
    <t>Шкаф упр. Т-1, ВЛ-220кВ, Св-35кВ, ВВ-10кВ с мнемосхемой</t>
  </si>
  <si>
    <t>Материалы для замены ошиновки и изоляции ячеек 1В Л-2368, 2378, 2388, 2428 ПС-220/110/35/10кВ "Каражальская", в том числе:</t>
  </si>
  <si>
    <t>Зажимы НАС-300-1</t>
  </si>
  <si>
    <t>Зажимы ОА-300-1</t>
  </si>
  <si>
    <t>Аппаратный зажим А-4-А-300</t>
  </si>
  <si>
    <t>КГП-7-1 (Узел крепления КГП-7-1)</t>
  </si>
  <si>
    <t>Серьга СР-7-16</t>
  </si>
  <si>
    <t>Литол-24</t>
  </si>
  <si>
    <t>кг.</t>
  </si>
  <si>
    <t>Провод АС-300/48</t>
  </si>
  <si>
    <t>тн.</t>
  </si>
  <si>
    <t>Ответвитель РОА-300-1</t>
  </si>
  <si>
    <t>3.10</t>
  </si>
  <si>
    <t>Диск отрезной ф 180</t>
  </si>
  <si>
    <t>3.11</t>
  </si>
  <si>
    <t>Болт с шестигранной головкой, оцинкованный 12*60</t>
  </si>
  <si>
    <t>3.12</t>
  </si>
  <si>
    <t>Гайка шестигранная, оцинкованная М12</t>
  </si>
  <si>
    <t>3.13</t>
  </si>
  <si>
    <t>Шайба плоская оцинкованная М12</t>
  </si>
  <si>
    <t>3.14</t>
  </si>
  <si>
    <t>Шайба гроверная, оцинкованная М12</t>
  </si>
  <si>
    <t>Частичная реконструкция ПС 110/35/10кВ "Городская", в том числе:</t>
  </si>
  <si>
    <t xml:space="preserve">Разъединитель 110 кВ, трёхполюсный с двумя заземляющими ножами  с электроприводами </t>
  </si>
  <si>
    <t>Частичная реконструкция ПС-110/35/6 кВ "Центральная", в том числе:</t>
  </si>
  <si>
    <t xml:space="preserve">Трансформатор напряжения 35 кВ </t>
  </si>
  <si>
    <t>Блок под трансформатор напряжения 35 кВ, ОПН-35 кВ в комплекте с опорными изоляторами - 6 шт., держателем - 6 шт. и предохранителем ПКН-35 - 3 шт.</t>
  </si>
  <si>
    <t>Блок заземляющего разъединителя типа 1(3Р1)</t>
  </si>
  <si>
    <t>Блок заземляющего разъединителя типа 2(3Р2)</t>
  </si>
  <si>
    <t>Разъединитель 35 кВ, трёхполюсный без заземляющих ножей с удлиненной рамой L-4 м с электроприводом</t>
  </si>
  <si>
    <t>Блок разъединителя типа  (Р0) с удлиненной рамой L- 4 м.</t>
  </si>
  <si>
    <t>Блок под трансформатор тока 35кВ CTSO-38</t>
  </si>
  <si>
    <t>5.10</t>
  </si>
  <si>
    <t>Блок под вакуумный выключатель реклоузер Rec-35_Smart_Sub7</t>
  </si>
  <si>
    <t>5.11</t>
  </si>
  <si>
    <t xml:space="preserve">Заземлитель однофазный наружной установки ЗОН-110 кВ  с ОПН 110 кВ </t>
  </si>
  <si>
    <t>5.12</t>
  </si>
  <si>
    <t xml:space="preserve">Терминал защиты ТН-6кВ                                               </t>
  </si>
  <si>
    <t>5.13</t>
  </si>
  <si>
    <t>Панель перевода ТН-35 кВ</t>
  </si>
  <si>
    <t>5.14</t>
  </si>
  <si>
    <t>Локационный комплекс на 5 линий АКВЛ "Линия-ЛК"</t>
  </si>
  <si>
    <t>5.15</t>
  </si>
  <si>
    <t>Ячейковый портал ПЖС-35 Я5</t>
  </si>
  <si>
    <t>5.16</t>
  </si>
  <si>
    <t>5.17</t>
  </si>
  <si>
    <t xml:space="preserve">Л 20.5 лоток ж/б под кабель </t>
  </si>
  <si>
    <t>Частичная реконструкция ПС-35/10 кВ "Урожайная", в том числе:</t>
  </si>
  <si>
    <t>Силовой трансформатор 35/10кВ, 1000 кВА</t>
  </si>
  <si>
    <t xml:space="preserve">Ограничитель перенапряжения ОПН-10кВ </t>
  </si>
  <si>
    <t>Заземлитель нейтрали силовых трансформаторов с защитой от замыканий на землю 110 кВ</t>
  </si>
  <si>
    <t>Шкаф управления В-110 кВ-4 шт, СВ-110 кВ-1шт  с мнемосхемой</t>
  </si>
  <si>
    <t>Шкаф управления В-35 кВ - 5 шт, с мнемосхемой</t>
  </si>
  <si>
    <t xml:space="preserve">Шкаф управления Т-1, ВВ-110 кВ, ВВ-35кВ, ВВ-10, СВ-35 кВ  с мнемосхемой       </t>
  </si>
  <si>
    <t xml:space="preserve">Шкаф управления Т-2, ВВ-110 кВ, ВВ-35 кВ, ВВ-10, СВ-10 кВ  с мнемосхемой       </t>
  </si>
  <si>
    <t>Частичная реконструкция ПС-110/35/10 кВ "№ 2", в том числе:</t>
  </si>
  <si>
    <t>Трансформатор тока ТЛО-10 кВ</t>
  </si>
  <si>
    <t>Вакуумный выключатель  10 кВ</t>
  </si>
  <si>
    <t xml:space="preserve">Ограничитель перенапряжений 110 кВ 
</t>
  </si>
  <si>
    <t xml:space="preserve">Ограничитель перенапряжений 35 кВ 
</t>
  </si>
  <si>
    <t>9.5</t>
  </si>
  <si>
    <t>9.6</t>
  </si>
  <si>
    <t xml:space="preserve">Терминал защиты В-10 кВ </t>
  </si>
  <si>
    <t>9.7</t>
  </si>
  <si>
    <t>9.8</t>
  </si>
  <si>
    <t>Частичная реконструкция ПС-110/35/10 кВ "№ 3", в том числе:</t>
  </si>
  <si>
    <t>Частичная реконструкция ПС-110/35/10 кВ "№ 5", в том числе:</t>
  </si>
  <si>
    <t>Частичная реконструкция ПС-110/35/10 кВ "№ 9", в том числе:</t>
  </si>
  <si>
    <t>Частичная реконструкция ПС-110/10 кВ "№ 10", в том числе:</t>
  </si>
  <si>
    <t>Частичная реконструкция ПС-110/10 кВ "№ 13", в том числе:</t>
  </si>
  <si>
    <t>Частичная реконструкция ПС-110/35/10 кВ "№ 16", в том числе:</t>
  </si>
  <si>
    <t>Частичная реконструкция ПС-110/10 кВ "№7", в том числе:</t>
  </si>
  <si>
    <t>Частичная реконструкция ПС-110/10 кВ "№11", в том числе:</t>
  </si>
  <si>
    <t>Частичная реконструкция ПС-110/10 кВ "№ 18", в том числе:</t>
  </si>
  <si>
    <t>Частичная реконструкция ПС-110/10 кВ "№ 17", в том числе:</t>
  </si>
  <si>
    <t>Силовой трансформатор 35/10 кВ, 1600 кВА</t>
  </si>
  <si>
    <t xml:space="preserve">Шкаф управления  Т-1, ВВ-35кВ, ВВ-10, В-10кВ  с мнемосхемой       </t>
  </si>
  <si>
    <t>Трансформаторы тока 10 кВ</t>
  </si>
  <si>
    <t>Частичная реконструкция ПС-35/10 кВ "№2", в том числе:</t>
  </si>
  <si>
    <t>Частичная реконструкция ПС-35/10 кВ "№15", в том числе:</t>
  </si>
  <si>
    <t xml:space="preserve">Шкаф центральной сигнализации </t>
  </si>
  <si>
    <t xml:space="preserve">Шкаф управления  Т-1 ВВ-35кВ, ВВ-10, СВ-10 кВ  с мнемосхемой       </t>
  </si>
  <si>
    <t xml:space="preserve">Шкаф управления  Т-2, ВВ-35кВ, ВВ-10  с мнемосхемой       </t>
  </si>
  <si>
    <t>Частичная реконструкция ПС-35/10 кВ "№ 16", в том числе:</t>
  </si>
  <si>
    <t>25</t>
  </si>
  <si>
    <t>Частичная реконструкция ПС-35/10 кВ "№ 17", в том числе:</t>
  </si>
  <si>
    <t xml:space="preserve">Силовой трансформатор 35/10 кВ, 1000 кВА </t>
  </si>
  <si>
    <t>Разъединитель 35кВ трёхполюсный с одним заземляющим ножом, с электроприводами</t>
  </si>
  <si>
    <t>Частичная реконструкция ПС-220 кВ "Моинты", в том числе:</t>
  </si>
  <si>
    <t>Трансформатор тока 220 кВ</t>
  </si>
  <si>
    <t>КТПн-25кВА 10/0,4кВ, г.Жезказган, РРС "60-й Разъезд"</t>
  </si>
  <si>
    <t>КТПн-63кВА 10/0,4кВ, г.Жезказган, РРС "Барсенгир"</t>
  </si>
  <si>
    <t>КТПн-250кВА 10/0,4кВ, г.Жезказган, п.Кенгир ТП № 15 Индейка</t>
  </si>
  <si>
    <t>КТПуМБ-630кВа 10/0,4кВ, г.Приозёрск, КТП №16</t>
  </si>
  <si>
    <t>2КТПуМБ-400кВа 10/0,4кВ, г.Приозёрск, КТП №45</t>
  </si>
  <si>
    <t>2КТПуМБ-1000кВа 10/0,4кВ, г.Приозёрск, КТП №86</t>
  </si>
  <si>
    <t>КТПГН-250кВа 10/0,4 кВ, г.Балхаш, 
п.Тас-Арал КТП №4</t>
  </si>
  <si>
    <t>КТПГН-250кВа 10/0,4кВ, г.Балхаш, п.Алгазы 
КТП №3</t>
  </si>
  <si>
    <t>КТПн-63 кВА 10/0,4кВ КТП №1 РММ от ПС 35/10 кВ Талап</t>
  </si>
  <si>
    <t>27.10</t>
  </si>
  <si>
    <t xml:space="preserve">КТПуМБ-400 кВА 10/0,4 кВ, ТП №2,  г.Приозёрск </t>
  </si>
  <si>
    <t>27.11</t>
  </si>
  <si>
    <t>КТПуМБ-400 кВА 10/0,4 кВ, ТП №7, г.Приозёрск</t>
  </si>
  <si>
    <t>27.12</t>
  </si>
  <si>
    <t>2КТПуМБ-1000 кВА 10/0,4 кВ, ТП № 56,  г.Приозёрск</t>
  </si>
  <si>
    <t>27.13</t>
  </si>
  <si>
    <t>КТПГН-400 кВА 10/0,4 кВ, КТП № 3, п.Торангалык</t>
  </si>
  <si>
    <t>27.14</t>
  </si>
  <si>
    <t>КТПГН-100 кВА 10/0,4 кВ,  п.Чубар-Тюбек, КТП № 4</t>
  </si>
  <si>
    <t>27.15</t>
  </si>
  <si>
    <t>КТПГН-250 кВА 10/0,4 кВ, п.Тас-Арал, КТП № 3</t>
  </si>
  <si>
    <t>27.16</t>
  </si>
  <si>
    <t>2КТПуМБ-630 кВА 10/0,4 кВ, г. Приозёрск, ТП № 69</t>
  </si>
  <si>
    <t>28.3.1</t>
  </si>
  <si>
    <t>28.3.2</t>
  </si>
  <si>
    <t>28.3.3</t>
  </si>
  <si>
    <t>28.3.4</t>
  </si>
  <si>
    <t>28.3.4.2</t>
  </si>
  <si>
    <t>28.4.2.1</t>
  </si>
  <si>
    <t>28.4.2.2</t>
  </si>
  <si>
    <t>ВЛ-110кВ №126 "Агадырь-Босага", в том числе:</t>
  </si>
  <si>
    <t>ВЛ-110кВ №127 "Босага-Киик", в том числе:</t>
  </si>
  <si>
    <t>28.5.12.4</t>
  </si>
  <si>
    <t>28.5.12.5</t>
  </si>
  <si>
    <t>28.5.12.6</t>
  </si>
  <si>
    <t>28.5.12.7</t>
  </si>
  <si>
    <t>28.5.15.8</t>
  </si>
  <si>
    <t xml:space="preserve">Изоляторы ПС-70 </t>
  </si>
  <si>
    <t>28.5.15.9</t>
  </si>
  <si>
    <t>ВЛ-35 кВ "Рассвет-Айнабулак", в том числе:</t>
  </si>
  <si>
    <t>28.5.16.3</t>
  </si>
  <si>
    <t>28.5.16.4</t>
  </si>
  <si>
    <t>28.5.16.5</t>
  </si>
  <si>
    <t>28.5.16.6</t>
  </si>
  <si>
    <t>28.5.16.7</t>
  </si>
  <si>
    <t>28.5.16.8</t>
  </si>
  <si>
    <t>28.5.16.9</t>
  </si>
  <si>
    <t>28.5.18.7</t>
  </si>
  <si>
    <t>28.5.18.8</t>
  </si>
  <si>
    <t>ВЛ-35 кВ "Жайрем-Кызыл Жар", в том числе:</t>
  </si>
  <si>
    <t>28.5.22.2</t>
  </si>
  <si>
    <t>28.5.22.3</t>
  </si>
  <si>
    <t>28.5.22.4</t>
  </si>
  <si>
    <t>ВЛ-35 кВ №81, в том числе:</t>
  </si>
  <si>
    <t>Растворитель 646</t>
  </si>
  <si>
    <t>Материалы для ВЛ-10 кВ, г.Приозерск,  в том числе:</t>
  </si>
  <si>
    <t>28.8.1.</t>
  </si>
  <si>
    <t>ВЛ-10кВ ф.№16, №30 по г.Приозёрск</t>
  </si>
  <si>
    <t>28.8.1.1</t>
  </si>
  <si>
    <t>28.8.1.2</t>
  </si>
  <si>
    <t>28.8.1.3</t>
  </si>
  <si>
    <t>Разрядник РТВ-10/2-10</t>
  </si>
  <si>
    <t>28.8.1.4</t>
  </si>
  <si>
    <t>Зажим натяжной НБ -2-6</t>
  </si>
  <si>
    <t>28.8.1.5</t>
  </si>
  <si>
    <t>28.8.1.6</t>
  </si>
  <si>
    <t>28.9</t>
  </si>
  <si>
    <t>28.9.1.</t>
  </si>
  <si>
    <t>Замена участка КЛ-10кВ Ф№16,№30</t>
  </si>
  <si>
    <t>28.9.1.1</t>
  </si>
  <si>
    <t>Кабель АСБ-3х120</t>
  </si>
  <si>
    <t>28.9.1.2</t>
  </si>
  <si>
    <t>28.9.1.3</t>
  </si>
  <si>
    <t>28.9.1.4</t>
  </si>
  <si>
    <t>28.9.1.5</t>
  </si>
  <si>
    <t>Полотно по металу.</t>
  </si>
  <si>
    <t>28.9.1.6</t>
  </si>
  <si>
    <t>28.9.1.7</t>
  </si>
  <si>
    <t>Наконечник алюминиевый  ТА-120</t>
  </si>
  <si>
    <t>28.9.2.</t>
  </si>
  <si>
    <t>Замена участка КЛ-10кВ ТП-7- ТП-2</t>
  </si>
  <si>
    <t>28.9.2.1</t>
  </si>
  <si>
    <t>Кабель АСБ-3х70</t>
  </si>
  <si>
    <t>28.9.2.2</t>
  </si>
  <si>
    <t>28.9.2.3</t>
  </si>
  <si>
    <t>Гильзы ГА-70мм</t>
  </si>
  <si>
    <t>28.9.2.4</t>
  </si>
  <si>
    <t>28.9.2.5</t>
  </si>
  <si>
    <t>28.9.2.6</t>
  </si>
  <si>
    <t>Всего по модернизации и замене оборудования на  2025 год, в том числе:</t>
  </si>
  <si>
    <t>Ограничитель перенапряжений 110 кВ</t>
  </si>
  <si>
    <t xml:space="preserve">Ограничитель перенапряжений 35 кВ </t>
  </si>
  <si>
    <t xml:space="preserve">                                                                  Сравнительная таблица Корректируемой и утвержденной инвестиционной программы (проекта) </t>
  </si>
  <si>
    <t xml:space="preserve">                                                                   Акционерное общество "Жезказганская распределительная электросетевая компания"</t>
  </si>
  <si>
    <t xml:space="preserve">                                                 (наименование субъекта)</t>
  </si>
  <si>
    <t xml:space="preserve">                                                  услуги по передаче и распределению электроэнергии</t>
  </si>
  <si>
    <t xml:space="preserve">                                               (вид деятельности)</t>
  </si>
  <si>
    <t>Наименование работ</t>
  </si>
  <si>
    <t xml:space="preserve">ранее утвержденная инвест программа </t>
  </si>
  <si>
    <t>Обоснование корректируемой утвержденной инвестиционной программы (проекта)</t>
  </si>
  <si>
    <t>Единицы измерений</t>
  </si>
  <si>
    <t>Количество</t>
  </si>
  <si>
    <t>Сумма инвестиций,         тыс. тенге                   (без НДС)</t>
  </si>
  <si>
    <t>Сумма инвестиций, тыс.тенге               (без НДС)</t>
  </si>
  <si>
    <t xml:space="preserve">                                            на 2025 год</t>
  </si>
  <si>
    <t>Работа по модернизация оборудования связи ПС "Нура-талды"</t>
  </si>
  <si>
    <t>работа</t>
  </si>
  <si>
    <t>Работа по модернизация оборудования связи ПС "Саяк"</t>
  </si>
  <si>
    <t>Работа по телемеханизации ПС 4-110</t>
  </si>
  <si>
    <t>Работа по телемеханизации ПС 10-110</t>
  </si>
  <si>
    <t>Работа по телемеханизации ПС 16-110 "Свинокомплекс"</t>
  </si>
  <si>
    <t>Услуга по авторскому надзору согласно проекта "Создание АСДУ АО "Жезказганская РЭК" ПС 4-110</t>
  </si>
  <si>
    <t>услуга</t>
  </si>
  <si>
    <t xml:space="preserve">Услуга по авторскому надзору согласно проекта "Создание АСДУ АО "Жезказганская РЭК" ПС 10-110 </t>
  </si>
  <si>
    <t>Услуга по авторскому надзору согласно проекта "Создание АСДУ АО "Жезказганская РЭК" ПС 16-110 "Свинокомплекс"</t>
  </si>
  <si>
    <t>Услуга по авторскому надзору согласно проекта "Создание АСДУ АО "Жезказганская РЭК" ПС 20-35 "Гульшат"</t>
  </si>
  <si>
    <t>Услуга по авторскому надзору согласно проекта "Создание АСДУ АО "Жезказганская РЭК" ПС 25-35 "Тасарал"</t>
  </si>
  <si>
    <t>Услуга по авторскому надзору</t>
  </si>
  <si>
    <t>Модернизация оборудования противоаварийной автоматики и устройств передачи для ПС, в том числе:</t>
  </si>
  <si>
    <t>Работа по модернизации оборудования противоаварийной автоматики и устройств передачи для ПС "Жана-арка"</t>
  </si>
  <si>
    <t>Работа по модернизации оборудования противоаварийной автоматики и устройств передачи для ПС "Каражальская"</t>
  </si>
  <si>
    <t>Работа по модернизации оборудования противоаварийной автоматики и устройств передачи для ПС "Моинты"</t>
  </si>
  <si>
    <t>Работа по модернизации оборудования противоаварийной автоматики и устройств передачи для ПС "Балхашская"</t>
  </si>
  <si>
    <t>Работа по модернизации оборудования противоаварийной автоматики и устройств передачи для ПС "Свинокомплекс"</t>
  </si>
  <si>
    <t xml:space="preserve">ЭТЛ-10 на шасси ГАЗ 27057 (4х4) полный привод </t>
  </si>
  <si>
    <t xml:space="preserve">Распределительный шкаф переменного тока наружной установки серии ПР11 </t>
  </si>
  <si>
    <t>Разрядник 6 кВ (РВП-6)</t>
  </si>
  <si>
    <t>Разрядник 10 кВ (РВП-10)</t>
  </si>
  <si>
    <t>Разрядник РВО-10</t>
  </si>
  <si>
    <t xml:space="preserve">шт </t>
  </si>
  <si>
    <t>Стойка вибрированная ж/б ВС 105-167</t>
  </si>
  <si>
    <t>Частичная реконструкция ПС-110/10 кВ "Д":</t>
  </si>
  <si>
    <t>Частичная реконструкция ПС-110/10кВ "Нура-талды":</t>
  </si>
  <si>
    <t xml:space="preserve">КТП с трансформатором собственных нужд 25 кВА  10/0,4 кВ </t>
  </si>
  <si>
    <t>Шкаф зажимов ТН-110</t>
  </si>
  <si>
    <t>Разъединитель 110 кВ, трёхполюсный с двумя заземляющими ножами с ручными приводами</t>
  </si>
  <si>
    <t>Частичная реконструкция ПС-35/6 кВ "Клыч":</t>
  </si>
  <si>
    <t xml:space="preserve">Сетчатое ограждение 3D </t>
  </si>
  <si>
    <t>Шкаф зажимов ТН-35</t>
  </si>
  <si>
    <t>Частичная реконструкция ПС-35/6 кВ "Ктай":</t>
  </si>
  <si>
    <t xml:space="preserve">Силовой трансформатор 63кВА 6/0,4кВ </t>
  </si>
  <si>
    <t>Разъединитель РВФ-6 кВ</t>
  </si>
  <si>
    <t>Частичная реконструкция ПС-35/10 кВ "Уш-шокы":</t>
  </si>
  <si>
    <t>Трансформатор  ТМ-4000 кВА 35/10 кВ</t>
  </si>
  <si>
    <t>Частичная реконструкция ПС-35/10 кВ "Кзыл-жар":</t>
  </si>
  <si>
    <t>м /п</t>
  </si>
  <si>
    <t>Предохранитель ПКТ-10 кВ</t>
  </si>
  <si>
    <t>Силовой трансформатор ОМП-10кВА 10/0,23кВ</t>
  </si>
  <si>
    <t>Силовой трансформатор ТДТН-10000кВА 110/35/10кВ</t>
  </si>
  <si>
    <t>Работа по замене силового трансформатора на ПС 110/35/10кВ №4</t>
  </si>
  <si>
    <t>Ограничитель перенапряжений 
ОПН-РК-110/56-10-760 УХЛ1</t>
  </si>
  <si>
    <t>Портал шинный ПС-35-ШС</t>
  </si>
  <si>
    <t>Частичная реконструкция ПС 35/10кВ "№9"</t>
  </si>
  <si>
    <t>Ограничитель перенапряжений ОПН-35кВ</t>
  </si>
  <si>
    <t>Выключатель нагрузки ВНАп-10/630-20-зп-У2</t>
  </si>
  <si>
    <t>Частичная реконструкция 
ПС 35/10кВ "№51" "Алгазы"</t>
  </si>
  <si>
    <t>Узел КГП-12-1</t>
  </si>
  <si>
    <t>Зажим серьга СР-12-16</t>
  </si>
  <si>
    <t>Полоса стальная 40х4</t>
  </si>
  <si>
    <t>ВЛ-220кВ №2448 "Моинты - Балхашская":</t>
  </si>
  <si>
    <t>компл.</t>
  </si>
  <si>
    <t>ВЛ-35 кВ «Жана-Арка-Интумак»</t>
  </si>
  <si>
    <t>СК 22 1-2.3 стойка ж/б коническая с/стойкая с гидроизоляцией</t>
  </si>
  <si>
    <t> Металлоконструкции к опоре ПБ 110-11 без лестниц, оцинк.</t>
  </si>
  <si>
    <t>Узел крепления КГП-7-2В (в комплекте с серьгой)</t>
  </si>
  <si>
    <t>Узел крепления КГП-7-2Б (в комплекте с серьгой)</t>
  </si>
  <si>
    <t xml:space="preserve">Изолятор ПС-70 </t>
  </si>
  <si>
    <t>Гасители вибрации ГПГ-0,8-9,1</t>
  </si>
  <si>
    <t xml:space="preserve">Узел крепления КГП-7-1 </t>
  </si>
  <si>
    <t>Зажим поддерживпющий ПГН-2-6</t>
  </si>
  <si>
    <t>комп-т.</t>
  </si>
  <si>
    <t>Поддерживающий зажим ПГН-2-6</t>
  </si>
  <si>
    <t>перезавод линии ВЛ-35кВ ПС Аксу-Аюлы - ПС Акшоки №58</t>
  </si>
  <si>
    <t>Металлоконструкции к стросостойкой опоре УБ 35-1В в комплекте с оттяжками, клин коушем.оцинкованные</t>
  </si>
  <si>
    <t>U-образный болт Д-21</t>
  </si>
  <si>
    <t>Зажим натяжной клиновой  НКК-1-1б</t>
  </si>
  <si>
    <t>Сталь круглая ф12</t>
  </si>
  <si>
    <t>Зажим натяжной болтовой НБ-2-6</t>
  </si>
  <si>
    <t>Плашечный зажим ПА-2-2А</t>
  </si>
  <si>
    <t>Скоба СК 7-1А</t>
  </si>
  <si>
    <t>Ушко однолапчатое У1-7-16</t>
  </si>
  <si>
    <t>Скоба СДК 10-1</t>
  </si>
  <si>
    <t>Зажим ЗПС-50-3</t>
  </si>
  <si>
    <t>Звено промежуточное ПР 7-6</t>
  </si>
  <si>
    <t xml:space="preserve">перезавод линии ВЛ-35кВ №59 "Аксу-Аюлы - Кенчоки" </t>
  </si>
  <si>
    <t>U образный болт Д-21</t>
  </si>
  <si>
    <t>Анкер АЦ-1</t>
  </si>
  <si>
    <t>Поддерживающий зажим ПГН 2-6</t>
  </si>
  <si>
    <t>Зажим натяжной клиновой НКК-1-1б</t>
  </si>
  <si>
    <t>Клиновой зажим КС-100-1</t>
  </si>
  <si>
    <t>Сталь круглая ф 12</t>
  </si>
  <si>
    <t>перезавод участка ВЛ-35кВ ПС Аксу-Аюлы - Кармыс №64</t>
  </si>
  <si>
    <t>СВ 110-3,5 стойка ж/б вибрированная с/стойкая с гидроизоляцией</t>
  </si>
  <si>
    <t>Металлоконструкции к  опоре А-10-2 оцинкованные</t>
  </si>
  <si>
    <t>Металлоконструкции к  опоре УА-10-2 оцинкованные</t>
  </si>
  <si>
    <t>Металлоконструкции к  опоре П-10-4 оцинкованные</t>
  </si>
  <si>
    <t>Колпачок К-9</t>
  </si>
  <si>
    <t>Крепление подкоса Ц4</t>
  </si>
  <si>
    <t>Портал 35 кВ на ПС 18-110 Аксу Аюлы</t>
  </si>
  <si>
    <t>Аппаратный зажим А2А- 70</t>
  </si>
  <si>
    <t>Аппаратный зажим А2А-50</t>
  </si>
  <si>
    <t>Швеллер №16</t>
  </si>
  <si>
    <t>Труба асбестовая ф100мм</t>
  </si>
  <si>
    <t xml:space="preserve">м </t>
  </si>
  <si>
    <t>Металлический короб для кабеля 100х100х3000х0,7мм</t>
  </si>
  <si>
    <t>Материалы для замены участка кабеля 10кВ от ПС 10-110 до опоры №1 фидера №30 г.Приозёрск:</t>
  </si>
  <si>
    <t>Кабель АСБл-3х120</t>
  </si>
  <si>
    <t>Муфта соединительная 10 СТП-3х(70-120) с болт соед.</t>
  </si>
  <si>
    <t>Гильза ГА-120мм</t>
  </si>
  <si>
    <t xml:space="preserve">Концевая муфта 10 КВТП-3х(70-120) </t>
  </si>
  <si>
    <t xml:space="preserve">Концевая муфта 10 КНТп 3х70-120 10кВ </t>
  </si>
  <si>
    <t>Наконечники алюминиевые ТА-120-10</t>
  </si>
  <si>
    <t>От ЦРП-2 до КТПуМБ-42 (до ул. Агыбай Батыра)</t>
  </si>
  <si>
    <t>Кабель АСБл-3х70</t>
  </si>
  <si>
    <t>Гильза ГА-70мм</t>
  </si>
  <si>
    <t>Наконечники алюминиевые ТА-70-10</t>
  </si>
  <si>
    <t>От ТП-55 (от дороги ул. Кисунько) до КТПуМБ-56</t>
  </si>
  <si>
    <t>Материалы для замены КЛ-0,4 кВ распред.сетей г.Приозёрск, в том числе:</t>
  </si>
  <si>
    <t>От 2КТПуМБ-44 до ул. Кисунько 1, ввод 1</t>
  </si>
  <si>
    <t>Кабель АВБбШв-3х95+1х70</t>
  </si>
  <si>
    <t xml:space="preserve">Муфта концевая 1 КВТП-4х70-120  </t>
  </si>
  <si>
    <t>Наконечники алюминиевые ТА-95-10</t>
  </si>
  <si>
    <t>От 2КТПуМБ-44 до ул. Кисунько 1, ввод 2</t>
  </si>
  <si>
    <t>Муфта соединительная 1 СТП-4х(70-120) с болт соед.</t>
  </si>
  <si>
    <t>От КТПуМБ-69 до ул. Кисунько 4/2, ввод 2</t>
  </si>
  <si>
    <t>От ТП-88 до ул. Весенняя 21</t>
  </si>
  <si>
    <t>От ТП-88 до ул. Центральная (Комсомольская)</t>
  </si>
  <si>
    <t>От ТП-38 до ул. Пушкина (Акимат)</t>
  </si>
  <si>
    <t>Гильза ГА-95мм</t>
  </si>
  <si>
    <t xml:space="preserve">От ТП-57 до ул. Балхашская 2-2 </t>
  </si>
  <si>
    <t>Силовой трансформатор ТДТН-20000кВА 110/35/10кВ</t>
  </si>
  <si>
    <t>Работа по замене силовых трансформаторов на ПС 110/35/10кВ №1</t>
  </si>
  <si>
    <t xml:space="preserve">Разъединитель 35/1000А однополюсный, с одним заземляющим ножом, с ручным приводом </t>
  </si>
  <si>
    <t>корректировка инвестиционной программы по Ценовым</t>
  </si>
  <si>
    <t>Частичная реконструкция ПС 110/35/10кВ "Сары-кенгир", в том числе:</t>
  </si>
  <si>
    <t>№ п.п. ранее утвержденной</t>
  </si>
  <si>
    <t>№ п.п. в проекте ИП</t>
  </si>
  <si>
    <t>97.1</t>
  </si>
  <si>
    <t>97.2</t>
  </si>
  <si>
    <t>97.3</t>
  </si>
  <si>
    <t>97.4</t>
  </si>
  <si>
    <t>97.6</t>
  </si>
  <si>
    <t>97.7</t>
  </si>
  <si>
    <t>97.8</t>
  </si>
  <si>
    <t>97.9</t>
  </si>
  <si>
    <t>97.10</t>
  </si>
  <si>
    <t>99.1</t>
  </si>
  <si>
    <t>99.2</t>
  </si>
  <si>
    <t>99.3</t>
  </si>
  <si>
    <t>99.4</t>
  </si>
  <si>
    <t>99.5</t>
  </si>
  <si>
    <t>96.1</t>
  </si>
  <si>
    <t xml:space="preserve">96.2, 96.3 </t>
  </si>
  <si>
    <t>96.5</t>
  </si>
  <si>
    <t>96.4</t>
  </si>
  <si>
    <t>96.6</t>
  </si>
  <si>
    <t>10.6</t>
  </si>
  <si>
    <t>32.3</t>
  </si>
  <si>
    <t>12.4</t>
  </si>
  <si>
    <t>12.5</t>
  </si>
  <si>
    <t>12.6</t>
  </si>
  <si>
    <t>12.7</t>
  </si>
  <si>
    <t>35</t>
  </si>
  <si>
    <t>17.11</t>
  </si>
  <si>
    <t>17.12</t>
  </si>
  <si>
    <t>17.13</t>
  </si>
  <si>
    <t>17.5-17.10</t>
  </si>
  <si>
    <t>17.14</t>
  </si>
  <si>
    <t>17.15</t>
  </si>
  <si>
    <t>17.16</t>
  </si>
  <si>
    <t>17.17</t>
  </si>
  <si>
    <t>17.18</t>
  </si>
  <si>
    <t>38.3</t>
  </si>
  <si>
    <t>40</t>
  </si>
  <si>
    <t>48.1</t>
  </si>
  <si>
    <t>29</t>
  </si>
  <si>
    <t>29.1</t>
  </si>
  <si>
    <t>29.2</t>
  </si>
  <si>
    <t>29.3</t>
  </si>
  <si>
    <t>30</t>
  </si>
  <si>
    <t>32</t>
  </si>
  <si>
    <t>42</t>
  </si>
  <si>
    <t>32.1</t>
  </si>
  <si>
    <t>31.2</t>
  </si>
  <si>
    <t>41.1</t>
  </si>
  <si>
    <t>32.2</t>
  </si>
  <si>
    <t>42.1</t>
  </si>
  <si>
    <t>42.2</t>
  </si>
  <si>
    <t>42.3</t>
  </si>
  <si>
    <t>42.4</t>
  </si>
  <si>
    <t>42.5</t>
  </si>
  <si>
    <t>82.7</t>
  </si>
  <si>
    <t>82.9</t>
  </si>
  <si>
    <t>35.6</t>
  </si>
  <si>
    <t>35.7</t>
  </si>
  <si>
    <t>35.1</t>
  </si>
  <si>
    <t>35.8</t>
  </si>
  <si>
    <t>35.2-35.5</t>
  </si>
  <si>
    <t>33</t>
  </si>
  <si>
    <t>33.1</t>
  </si>
  <si>
    <t>34</t>
  </si>
  <si>
    <t>34.1</t>
  </si>
  <si>
    <t>34.2</t>
  </si>
  <si>
    <t>31.1</t>
  </si>
  <si>
    <t>36</t>
  </si>
  <si>
    <t>36.1</t>
  </si>
  <si>
    <t>37</t>
  </si>
  <si>
    <t>37.3</t>
  </si>
  <si>
    <t>37.1</t>
  </si>
  <si>
    <t>37.2</t>
  </si>
  <si>
    <t>37.6</t>
  </si>
  <si>
    <t>37.7</t>
  </si>
  <si>
    <t>37.8</t>
  </si>
  <si>
    <t>37.4</t>
  </si>
  <si>
    <t>37.5</t>
  </si>
  <si>
    <t>38</t>
  </si>
  <si>
    <t>38.1</t>
  </si>
  <si>
    <t>38.2</t>
  </si>
  <si>
    <t>38.4</t>
  </si>
  <si>
    <t>39</t>
  </si>
  <si>
    <t>39.1</t>
  </si>
  <si>
    <t>39.2</t>
  </si>
  <si>
    <t>39.3</t>
  </si>
  <si>
    <t>39.4</t>
  </si>
  <si>
    <t>40.1</t>
  </si>
  <si>
    <t>40.5</t>
  </si>
  <si>
    <t>40.3</t>
  </si>
  <si>
    <t>40.7</t>
  </si>
  <si>
    <t>40.2</t>
  </si>
  <si>
    <t>40.4</t>
  </si>
  <si>
    <t>40.6</t>
  </si>
  <si>
    <t>40.8</t>
  </si>
  <si>
    <t>40.9</t>
  </si>
  <si>
    <t>41</t>
  </si>
  <si>
    <t>41.2</t>
  </si>
  <si>
    <t>41.3</t>
  </si>
  <si>
    <t>41.4</t>
  </si>
  <si>
    <t>48</t>
  </si>
  <si>
    <t>48.2</t>
  </si>
  <si>
    <t>48.3</t>
  </si>
  <si>
    <t>48.4</t>
  </si>
  <si>
    <t>48.5</t>
  </si>
  <si>
    <t>43</t>
  </si>
  <si>
    <t>43.1</t>
  </si>
  <si>
    <t>44</t>
  </si>
  <si>
    <t>44.1</t>
  </si>
  <si>
    <t>44.2</t>
  </si>
  <si>
    <t>45</t>
  </si>
  <si>
    <t>45.1</t>
  </si>
  <si>
    <t>45.2</t>
  </si>
  <si>
    <t>46</t>
  </si>
  <si>
    <t>46.1</t>
  </si>
  <si>
    <t>46.2</t>
  </si>
  <si>
    <t>47</t>
  </si>
  <si>
    <t>47.1</t>
  </si>
  <si>
    <t>47.2</t>
  </si>
  <si>
    <t>49</t>
  </si>
  <si>
    <t>49.1</t>
  </si>
  <si>
    <t>49.2</t>
  </si>
  <si>
    <t>49.3</t>
  </si>
  <si>
    <t>49.4</t>
  </si>
  <si>
    <t>50</t>
  </si>
  <si>
    <t>50.1</t>
  </si>
  <si>
    <t>51</t>
  </si>
  <si>
    <t>51.1</t>
  </si>
  <si>
    <t>51.2</t>
  </si>
  <si>
    <t>51.3</t>
  </si>
  <si>
    <t>51.4</t>
  </si>
  <si>
    <t>51.5</t>
  </si>
  <si>
    <t>51.6</t>
  </si>
  <si>
    <t>51.7</t>
  </si>
  <si>
    <t>51.8</t>
  </si>
  <si>
    <t>51.9</t>
  </si>
  <si>
    <t>51.10</t>
  </si>
  <si>
    <t>52.1</t>
  </si>
  <si>
    <t>52</t>
  </si>
  <si>
    <t>52.2</t>
  </si>
  <si>
    <t>52.3</t>
  </si>
  <si>
    <t>52.4</t>
  </si>
  <si>
    <t>52.7</t>
  </si>
  <si>
    <t>52.5</t>
  </si>
  <si>
    <t>62.6</t>
  </si>
  <si>
    <t>52.6</t>
  </si>
  <si>
    <t>53</t>
  </si>
  <si>
    <t>53.1</t>
  </si>
  <si>
    <t>53.2</t>
  </si>
  <si>
    <t>53.3</t>
  </si>
  <si>
    <t>54</t>
  </si>
  <si>
    <t>54.1</t>
  </si>
  <si>
    <t>54.5</t>
  </si>
  <si>
    <t>54.2</t>
  </si>
  <si>
    <t>54.3</t>
  </si>
  <si>
    <t>54.4</t>
  </si>
  <si>
    <t>54.6</t>
  </si>
  <si>
    <t>54.7</t>
  </si>
  <si>
    <t>54.8</t>
  </si>
  <si>
    <t>54.9</t>
  </si>
  <si>
    <t>55</t>
  </si>
  <si>
    <t>55.1</t>
  </si>
  <si>
    <t>55.3</t>
  </si>
  <si>
    <t>55.2</t>
  </si>
  <si>
    <t>55.4</t>
  </si>
  <si>
    <t>55.5</t>
  </si>
  <si>
    <t>55.6</t>
  </si>
  <si>
    <t>55.7</t>
  </si>
  <si>
    <t>56</t>
  </si>
  <si>
    <t>56.1</t>
  </si>
  <si>
    <t>56.3</t>
  </si>
  <si>
    <t>56.2</t>
  </si>
  <si>
    <t>56.4</t>
  </si>
  <si>
    <t>56.5</t>
  </si>
  <si>
    <t>56.6</t>
  </si>
  <si>
    <t>56.7</t>
  </si>
  <si>
    <t>57</t>
  </si>
  <si>
    <t>57.1</t>
  </si>
  <si>
    <t>57.2</t>
  </si>
  <si>
    <t>57.5</t>
  </si>
  <si>
    <t>57.3</t>
  </si>
  <si>
    <t>57.4</t>
  </si>
  <si>
    <t>57.6</t>
  </si>
  <si>
    <t>57.7</t>
  </si>
  <si>
    <t>57.8</t>
  </si>
  <si>
    <t>57.9</t>
  </si>
  <si>
    <t>58</t>
  </si>
  <si>
    <t>58.1</t>
  </si>
  <si>
    <t>58.2</t>
  </si>
  <si>
    <t>58.3</t>
  </si>
  <si>
    <t>58.4</t>
  </si>
  <si>
    <t>58.5</t>
  </si>
  <si>
    <t>58.6</t>
  </si>
  <si>
    <t>58.7</t>
  </si>
  <si>
    <t>59</t>
  </si>
  <si>
    <t>59.1</t>
  </si>
  <si>
    <t>59.2</t>
  </si>
  <si>
    <t>59.3</t>
  </si>
  <si>
    <t>60</t>
  </si>
  <si>
    <t>60.1</t>
  </si>
  <si>
    <t>60.2</t>
  </si>
  <si>
    <t>60.3</t>
  </si>
  <si>
    <t>60.4</t>
  </si>
  <si>
    <t>60.5</t>
  </si>
  <si>
    <t>60.6</t>
  </si>
  <si>
    <t>60.7</t>
  </si>
  <si>
    <t>61</t>
  </si>
  <si>
    <t>61.1</t>
  </si>
  <si>
    <t>61.2</t>
  </si>
  <si>
    <t>61.3</t>
  </si>
  <si>
    <t>61.4</t>
  </si>
  <si>
    <t>61.5</t>
  </si>
  <si>
    <t>61.6</t>
  </si>
  <si>
    <t>61.7</t>
  </si>
  <si>
    <t>62</t>
  </si>
  <si>
    <t>62.1</t>
  </si>
  <si>
    <t>62.2</t>
  </si>
  <si>
    <t>62.3</t>
  </si>
  <si>
    <t>62.4</t>
  </si>
  <si>
    <t>62.5</t>
  </si>
  <si>
    <t>62.7</t>
  </si>
  <si>
    <t>62.8</t>
  </si>
  <si>
    <t>62.9</t>
  </si>
  <si>
    <t>63</t>
  </si>
  <si>
    <t>63.1</t>
  </si>
  <si>
    <t>63.2</t>
  </si>
  <si>
    <t>63.3</t>
  </si>
  <si>
    <t>63.4</t>
  </si>
  <si>
    <t>63.5</t>
  </si>
  <si>
    <t>63.6</t>
  </si>
  <si>
    <t>63.7</t>
  </si>
  <si>
    <t>63.8</t>
  </si>
  <si>
    <t>63.9</t>
  </si>
  <si>
    <t>64</t>
  </si>
  <si>
    <t>64.1</t>
  </si>
  <si>
    <t>64.2</t>
  </si>
  <si>
    <t>64.3</t>
  </si>
  <si>
    <t>64.4</t>
  </si>
  <si>
    <t>64.5</t>
  </si>
  <si>
    <t>64.9</t>
  </si>
  <si>
    <t>69.5</t>
  </si>
  <si>
    <t>75.5</t>
  </si>
  <si>
    <t>64.8</t>
  </si>
  <si>
    <t>69.8</t>
  </si>
  <si>
    <t>75.8</t>
  </si>
  <si>
    <t>64.6</t>
  </si>
  <si>
    <t>74.7</t>
  </si>
  <si>
    <t>64.7</t>
  </si>
  <si>
    <t>65</t>
  </si>
  <si>
    <t>65.1</t>
  </si>
  <si>
    <t>65.2</t>
  </si>
  <si>
    <t>65.3</t>
  </si>
  <si>
    <t>65.4</t>
  </si>
  <si>
    <t>65.5</t>
  </si>
  <si>
    <t>66</t>
  </si>
  <si>
    <t>66.1</t>
  </si>
  <si>
    <t>66.2</t>
  </si>
  <si>
    <t>66.3</t>
  </si>
  <si>
    <t>66.4</t>
  </si>
  <si>
    <t>66.5</t>
  </si>
  <si>
    <t>66.6</t>
  </si>
  <si>
    <t>66.7</t>
  </si>
  <si>
    <t>66.8</t>
  </si>
  <si>
    <t>67</t>
  </si>
  <si>
    <t>67.1</t>
  </si>
  <si>
    <t>67.2</t>
  </si>
  <si>
    <t>67.3</t>
  </si>
  <si>
    <t>67.4</t>
  </si>
  <si>
    <t>67.5</t>
  </si>
  <si>
    <t>68</t>
  </si>
  <si>
    <t>68.1</t>
  </si>
  <si>
    <t>68.2</t>
  </si>
  <si>
    <t>68.3</t>
  </si>
  <si>
    <t>68.4</t>
  </si>
  <si>
    <t>68.5</t>
  </si>
  <si>
    <t>69</t>
  </si>
  <si>
    <t>69.1</t>
  </si>
  <si>
    <t>70</t>
  </si>
  <si>
    <t>70.1</t>
  </si>
  <si>
    <t>69.2</t>
  </si>
  <si>
    <t>69.3</t>
  </si>
  <si>
    <t>69.4</t>
  </si>
  <si>
    <t>69.6</t>
  </si>
  <si>
    <t>69.7</t>
  </si>
  <si>
    <t>69.9</t>
  </si>
  <si>
    <t>69.10</t>
  </si>
  <si>
    <t>71</t>
  </si>
  <si>
    <t>71.1</t>
  </si>
  <si>
    <t>71.2</t>
  </si>
  <si>
    <t>71.3</t>
  </si>
  <si>
    <t>71.4</t>
  </si>
  <si>
    <t>72</t>
  </si>
  <si>
    <t>73</t>
  </si>
  <si>
    <t>73.1</t>
  </si>
  <si>
    <t>73.2</t>
  </si>
  <si>
    <t>73.3</t>
  </si>
  <si>
    <t>73.4</t>
  </si>
  <si>
    <t>76</t>
  </si>
  <si>
    <t>76.1</t>
  </si>
  <si>
    <t>76.2</t>
  </si>
  <si>
    <t>76.3</t>
  </si>
  <si>
    <t>76.4</t>
  </si>
  <si>
    <t>72.1</t>
  </si>
  <si>
    <t>72.2</t>
  </si>
  <si>
    <t>72.3</t>
  </si>
  <si>
    <t>72.4</t>
  </si>
  <si>
    <t>72.5</t>
  </si>
  <si>
    <t>72.6</t>
  </si>
  <si>
    <t>72.7</t>
  </si>
  <si>
    <t>72.8</t>
  </si>
  <si>
    <t>72.9</t>
  </si>
  <si>
    <t>72.10</t>
  </si>
  <si>
    <t>72.11</t>
  </si>
  <si>
    <t>72.12</t>
  </si>
  <si>
    <t>72.13</t>
  </si>
  <si>
    <t>72.14</t>
  </si>
  <si>
    <t>72.15</t>
  </si>
  <si>
    <t>72.16</t>
  </si>
  <si>
    <t>72.17</t>
  </si>
  <si>
    <t>72.18</t>
  </si>
  <si>
    <t>72.19</t>
  </si>
  <si>
    <t>72.20</t>
  </si>
  <si>
    <t>72.21</t>
  </si>
  <si>
    <t>72.22</t>
  </si>
  <si>
    <t>74</t>
  </si>
  <si>
    <t>74.1</t>
  </si>
  <si>
    <t>74.5</t>
  </si>
  <si>
    <t>74.3</t>
  </si>
  <si>
    <t>74.2</t>
  </si>
  <si>
    <t>74.4</t>
  </si>
  <si>
    <t>74.6</t>
  </si>
  <si>
    <t>74.8</t>
  </si>
  <si>
    <t>74.9</t>
  </si>
  <si>
    <t>74.10</t>
  </si>
  <si>
    <t>74.11</t>
  </si>
  <si>
    <t>74.12</t>
  </si>
  <si>
    <t>74.13</t>
  </si>
  <si>
    <t>74.14</t>
  </si>
  <si>
    <t>74.15</t>
  </si>
  <si>
    <t>74.16</t>
  </si>
  <si>
    <t>74.17</t>
  </si>
  <si>
    <t>74.18</t>
  </si>
  <si>
    <t>74.19</t>
  </si>
  <si>
    <t>74.20</t>
  </si>
  <si>
    <t>75</t>
  </si>
  <si>
    <t>75.1</t>
  </si>
  <si>
    <t>75.2</t>
  </si>
  <si>
    <t>75.3</t>
  </si>
  <si>
    <t>75.4</t>
  </si>
  <si>
    <t>75.6</t>
  </si>
  <si>
    <t>75.7</t>
  </si>
  <si>
    <t>75.9</t>
  </si>
  <si>
    <t>75.10</t>
  </si>
  <si>
    <t>75.11</t>
  </si>
  <si>
    <t>75.12</t>
  </si>
  <si>
    <t>75.13</t>
  </si>
  <si>
    <t>75.14</t>
  </si>
  <si>
    <t>77</t>
  </si>
  <si>
    <t>77.1</t>
  </si>
  <si>
    <t>77.2</t>
  </si>
  <si>
    <t>77.3</t>
  </si>
  <si>
    <t>77.4</t>
  </si>
  <si>
    <t>77.5</t>
  </si>
  <si>
    <t>77.6</t>
  </si>
  <si>
    <t>77.7</t>
  </si>
  <si>
    <t>77.8</t>
  </si>
  <si>
    <t>77.9</t>
  </si>
  <si>
    <t>77.10</t>
  </si>
  <si>
    <t>77.11</t>
  </si>
  <si>
    <t>77.12</t>
  </si>
  <si>
    <t>77.13</t>
  </si>
  <si>
    <t>77.14</t>
  </si>
  <si>
    <t>78</t>
  </si>
  <si>
    <t>78.1</t>
  </si>
  <si>
    <t>78.2</t>
  </si>
  <si>
    <t>78.3</t>
  </si>
  <si>
    <t>78.4</t>
  </si>
  <si>
    <t>78.5</t>
  </si>
  <si>
    <t>82</t>
  </si>
  <si>
    <t>82.1</t>
  </si>
  <si>
    <t>82.2</t>
  </si>
  <si>
    <t>82.3</t>
  </si>
  <si>
    <t>82.4</t>
  </si>
  <si>
    <t>82.5</t>
  </si>
  <si>
    <t>82.6</t>
  </si>
  <si>
    <t>82.8</t>
  </si>
  <si>
    <t>83</t>
  </si>
  <si>
    <t>85.1</t>
  </si>
  <si>
    <t>83.1</t>
  </si>
  <si>
    <t>83.2</t>
  </si>
  <si>
    <t>83.3</t>
  </si>
  <si>
    <t>83.4</t>
  </si>
  <si>
    <t>83.5</t>
  </si>
  <si>
    <t>84</t>
  </si>
  <si>
    <t>84.1</t>
  </si>
  <si>
    <t>84.2</t>
  </si>
  <si>
    <t>84.3</t>
  </si>
  <si>
    <t>84.4</t>
  </si>
  <si>
    <t>84.5</t>
  </si>
  <si>
    <t>84.6</t>
  </si>
  <si>
    <t>85</t>
  </si>
  <si>
    <t>85.2</t>
  </si>
  <si>
    <t>85.3</t>
  </si>
  <si>
    <t>85.4</t>
  </si>
  <si>
    <t>85.5</t>
  </si>
  <si>
    <t>85.6</t>
  </si>
  <si>
    <t>85.7</t>
  </si>
  <si>
    <t>85.8</t>
  </si>
  <si>
    <t>85.9</t>
  </si>
  <si>
    <t>86.1</t>
  </si>
  <si>
    <t>86.2</t>
  </si>
  <si>
    <t>86.3</t>
  </si>
  <si>
    <t>86.4</t>
  </si>
  <si>
    <t>86.7</t>
  </si>
  <si>
    <t>87.1</t>
  </si>
  <si>
    <t>87.2</t>
  </si>
  <si>
    <t>87.6</t>
  </si>
  <si>
    <t>87.3</t>
  </si>
  <si>
    <t>87.4</t>
  </si>
  <si>
    <t>87.7</t>
  </si>
  <si>
    <t>87.5</t>
  </si>
  <si>
    <t>86</t>
  </si>
  <si>
    <t>88</t>
  </si>
  <si>
    <t>88.1</t>
  </si>
  <si>
    <t>88.2</t>
  </si>
  <si>
    <t>88.3</t>
  </si>
  <si>
    <t>88.6</t>
  </si>
  <si>
    <t>88.5</t>
  </si>
  <si>
    <t>88.4</t>
  </si>
  <si>
    <t>88.7</t>
  </si>
  <si>
    <t>89</t>
  </si>
  <si>
    <t>89.1</t>
  </si>
  <si>
    <t>89.2</t>
  </si>
  <si>
    <t>89.6</t>
  </si>
  <si>
    <t>89.3</t>
  </si>
  <si>
    <t>89.4</t>
  </si>
  <si>
    <t>89.5</t>
  </si>
  <si>
    <t>89.7</t>
  </si>
  <si>
    <t>90.1</t>
  </si>
  <si>
    <t>90.2</t>
  </si>
  <si>
    <t>90.6</t>
  </si>
  <si>
    <t>90.8</t>
  </si>
  <si>
    <t>90.3</t>
  </si>
  <si>
    <t>90.4</t>
  </si>
  <si>
    <t>90.5</t>
  </si>
  <si>
    <t>90.7</t>
  </si>
  <si>
    <t>91</t>
  </si>
  <si>
    <t>91.1</t>
  </si>
  <si>
    <t>91.2</t>
  </si>
  <si>
    <t>91.3</t>
  </si>
  <si>
    <t>91.4</t>
  </si>
  <si>
    <t>91.5</t>
  </si>
  <si>
    <t>91.6</t>
  </si>
  <si>
    <t>92.1</t>
  </si>
  <si>
    <t>92.2</t>
  </si>
  <si>
    <t>92.3</t>
  </si>
  <si>
    <t>92.4</t>
  </si>
  <si>
    <t>92.5</t>
  </si>
  <si>
    <t>92.6</t>
  </si>
  <si>
    <t>92.7</t>
  </si>
  <si>
    <t>92.8</t>
  </si>
  <si>
    <t>93.1</t>
  </si>
  <si>
    <t>93.2</t>
  </si>
  <si>
    <t>93.3</t>
  </si>
  <si>
    <t>93.4</t>
  </si>
  <si>
    <t>93.5</t>
  </si>
  <si>
    <t>93.6</t>
  </si>
  <si>
    <t>93.7</t>
  </si>
  <si>
    <t>94.1</t>
  </si>
  <si>
    <t>94.2</t>
  </si>
  <si>
    <t>94.3</t>
  </si>
  <si>
    <t>94.4</t>
  </si>
  <si>
    <t>94.5</t>
  </si>
  <si>
    <t>94.6</t>
  </si>
  <si>
    <t>94.7</t>
  </si>
  <si>
    <t>94.8</t>
  </si>
  <si>
    <t>94.9</t>
  </si>
  <si>
    <t>94.10</t>
  </si>
  <si>
    <t>95.1</t>
  </si>
  <si>
    <t>95.2</t>
  </si>
  <si>
    <t>95.3</t>
  </si>
  <si>
    <t>95.4</t>
  </si>
  <si>
    <t>95.5</t>
  </si>
  <si>
    <t>95.6</t>
  </si>
  <si>
    <t>95.7</t>
  </si>
  <si>
    <t xml:space="preserve">внести в план ИП на 2025 год,  в связи с устаревшей проектно-сметной документацией и оборудования. </t>
  </si>
  <si>
    <t>исключить из плана ранее утвержденной ИП на 2025 год в связи с тем, что мероприятии перенесены на более поздний срок</t>
  </si>
  <si>
    <t>включить в план ИП на 2025 год с производственной необходимостью</t>
  </si>
  <si>
    <t>включить в план ИП на 2025 год, в связи с  производственной необходимостью</t>
  </si>
  <si>
    <t>т.</t>
  </si>
  <si>
    <t>79</t>
  </si>
  <si>
    <t>79.1</t>
  </si>
  <si>
    <t>79.2</t>
  </si>
  <si>
    <t>79.3</t>
  </si>
  <si>
    <t>79.4</t>
  </si>
  <si>
    <t>80</t>
  </si>
  <si>
    <t>80.1</t>
  </si>
  <si>
    <t>80.2</t>
  </si>
  <si>
    <t>80.3</t>
  </si>
  <si>
    <t>80.4</t>
  </si>
  <si>
    <t>81</t>
  </si>
  <si>
    <t>81.1</t>
  </si>
  <si>
    <t>81.2</t>
  </si>
  <si>
    <t>81.3</t>
  </si>
  <si>
    <t>81.4</t>
  </si>
  <si>
    <t xml:space="preserve">в результате тендерных процедур изменилась сумма стоимости мероприятия в плане инвестиционной программы  на 2025 год </t>
  </si>
  <si>
    <t xml:space="preserve">исключить из плана ранее утвержденной ИП на 2025 год, в связи с тем, что выполнено в корректировке ИП на 2023 год </t>
  </si>
  <si>
    <t xml:space="preserve">исключить из плана ранее утвержденной ИП на 2025 год, в связи с тем, что выполнено в корректировке ИП на 2021 год </t>
  </si>
  <si>
    <t xml:space="preserve">исключить из плана ранее утвержденной ИП на 2025 год, в связи с тем, что выполнено в корректировке ИП на 2022 год </t>
  </si>
  <si>
    <t xml:space="preserve">исключить из плана ранее утвержденной ИП на 2025 год, в связи с тем, что выполнено в корректировке ИП на 2024 год </t>
  </si>
  <si>
    <t>исключить из плана ранее утвержденной ИП на 2025 год, в связи с тем, что выполнено в корректировке ИП на 2022 год (1 ед)</t>
  </si>
  <si>
    <t>перенести в план ИП на 2025 год мероприятие из утвержденной инвестиционной программы на 2024 год (пункт 8.4), в связи с производственной необходимостью</t>
  </si>
  <si>
    <t>исключить из плана ранее утвержденной ИП на 2025 год, в связи с тем, что выполнено в корректировке ИП на 2024 год (1 шт.)</t>
  </si>
  <si>
    <t>перенести в план ИП на 2025 год мероприятие из утвержденной инвестиционной программы на 2022 год (пункт 10.1), в связи с производственной необходимостью</t>
  </si>
  <si>
    <t>перенести в план ИП на 2025 год мероприятие из утвержденной инвестиционной программы на 2023 год (пункт 12.1), в связи с производственной необходимостью</t>
  </si>
  <si>
    <t>перенести в план ИП на 2025 год мероприятие из утвержденной инвестиционной программы на 2023 год (пункт 12.2), в связи с производственной необходимостью</t>
  </si>
  <si>
    <t xml:space="preserve">в плане ИП на 2025 год мероприятие изложить в следующей редакции: Полоса стальная  количество мероприятии увеличили, в связи с увеличением нагрузок потребителей </t>
  </si>
  <si>
    <t xml:space="preserve">в плане ИП на 2025 год мероприятие изложить в следующей редакции: Сталь угловая 50х50х5 </t>
  </si>
  <si>
    <t xml:space="preserve">в плане ИП на 2025 год мероприятие изложить в следующей редакции: Зажим анкерный SO 275s (изменилось заводское название) </t>
  </si>
  <si>
    <t xml:space="preserve">в плане ИП на 2025 год мероприятие изложить в следующей редакции: СИП 5 4х70,  количество мероприятии увеличили, в связи с увеличением нагрузок потребителей </t>
  </si>
  <si>
    <t>исключить из плана ранее утвержденной ИП на 2025 год в связи с тем, что мероприятии  будут в плане ремонта 2025 года</t>
  </si>
  <si>
    <t>в плане ИП на 2025 год мероприятие изложить в следующей редакции: Узел крепления КГП 7-2Б</t>
  </si>
  <si>
    <t>исключить из плана утвержденной инвестиционной программы на 2025 год, в  связи с полным заменом провода на ВЛ-110 кВ "Центральная-Актас"</t>
  </si>
  <si>
    <t xml:space="preserve">исключить из плана утвержденной инвестиционной программы на 2025 год, в связи с исключением мероприятия №пункта 23.3.3.8 провод АС-95/16 </t>
  </si>
  <si>
    <t xml:space="preserve">исключить из плана утвержденной инвестиционной программы на 2025 год, в связи с исключением мероприятия №пункта 23.3.2.8 провод АС-95/16 </t>
  </si>
  <si>
    <t>исключить из плана утвержденной инвестиционной программы на 2025 год, в  связи с полным заменом провода на ВЛ-110 кВ "Центральная-Улытау"</t>
  </si>
  <si>
    <t xml:space="preserve">включить в план ИП на 2025 год, в связи с производственной необходимостью со значительным повреждением с дефектами опор после зимнего периода  </t>
  </si>
  <si>
    <t>исключить из плана утвержденной инвестиционной программы на 2025 год, в  связи с полным заменом грозозащитного троса С-35 на ВЛ-35 кВ кВ "ГПП Никольская-Центральная"</t>
  </si>
  <si>
    <t>исключить из плана утвержденной инвестиционной программы на 2025 год, в  связи с полным заменом грозозащитного троса С-50 на ВЛ-110 кВ кВ "ГПП Никольская-Центральная"15C</t>
  </si>
  <si>
    <t xml:space="preserve">перенести в пункт 28.5.2.1 ВЛ-35 кВ ГПП Никольская-Центральная" в связи с аварийным состоянием ВЛ-35 кВ после гололёдообразованием в зимний период </t>
  </si>
  <si>
    <t xml:space="preserve">количество мероприятие увеличилось на 1,387 тн. в плане инвестиционной программы на 2025 год, в связи производственной необходимостью (1,387 тн из пункта №28.5.14.3 )  </t>
  </si>
  <si>
    <t xml:space="preserve">внести в план ИП на 2025 год,  в связи с износом оборудования и отсутствием квалифицированного оперативного персонала на ПС 30-35 кВ "Аксу-Аюлы" для повышения надежности электроснабжения потребителей необходимо произвести перезавод линии ВЛ-35 кВ №58 ПС Аксу-Аюлы - ПС Акшоки с ПС 30-35 кВ "Аксу-Аюлы" на ПС 18-110 кВ "Аксу-Аюлы" </t>
  </si>
  <si>
    <t xml:space="preserve">внести в план ИП на 2025 год,  в связи с износом оборудования и отсутствием квалифицированного оперативного персонала на ПС 30-35 кВ "Аксу-Аюлы" для повышения надежности электроснабжения потребителей необходимо произвести перезавод линии ВЛ-35 кВ №59 ПС Аксу-Аюлы - ПС Кенчоки с ПС 30-35 кВ "Аксу-Аюлы" на ПС 18-110 кВ "Аксу-Аюлы" </t>
  </si>
  <si>
    <t xml:space="preserve">внести в план ИП на 2025 год,  в связи с износом оборудования и отсутствием квалифицированного оперативного персонала на ПС 30-35 кВ "Аксу-Аюлы" для повышения надежности электроснабжения потребителей необходимо произвести перезавод линии ВЛ-35 кВ №64 ПС Аксу-Аюлы - ПС Кармыс с ПС 30-35 кВ "Аксу-Аюлы" на ПС 18-110 кВ "Аксу-Аюлы" </t>
  </si>
  <si>
    <t>внести в план ИП на 2025 год,  в связи с износом оборудования и отсутствием квалифицированного оперативного персонала на ПС 30-35 кВ "Аксу-Аюлы" для повышения надежности электроснабжения потребителей необходимо произвести перезавод линий ВЛ-35 кВ №58 ПС Аксу-Аюлы - ПС Акшоки, №59 ПС Аксу-Аюлы - ПС Кенчоки", №64 ПС Аксу-Аюлы - ПС Кармыс с ПС 30-35 кВ "Аксу-Аюлы" на ПС 18-110 кВ "Аксу-Аюлы" и установить вводные порталы на ПС 18-110 кВ "Аксу-Аюлы"</t>
  </si>
  <si>
    <t xml:space="preserve">перенести в план ИП на 2025 год мероприятие из утвержденной инвестиционной программы на 2023 год (пункт 1.18), в связи с производственной необходимостью </t>
  </si>
  <si>
    <t xml:space="preserve">перенести в план ИП на 2025 год мероприятие из утвержденной инвестиционной программы на 2023 год (пункт 1.21), в связи с производственной необходимостью </t>
  </si>
  <si>
    <t xml:space="preserve">перенести в план ИП на 2025 год мероприятие из утвержденной инвестиционной программы на 2024 год (пункт 1.7), в связи с производственной необходимостью </t>
  </si>
  <si>
    <t>в плане ИП на 2025 год мероприятие п.№72</t>
  </si>
  <si>
    <t>исключить из плана ранее утвержденной ИП на 2025 год в связи с наличием оборудования с большим процентом износа было осуществлён закуп для ПС</t>
  </si>
  <si>
    <t>исключить из плана ранее утвержденной ИП на 2025 год, в связи с отсутствием возможности вывода на длительный срок секции шин 35 кВ от которой запитаны водозаборы для города Сатпаев</t>
  </si>
  <si>
    <t>включить в план ИП на 2025 год, в связи с  износом</t>
  </si>
  <si>
    <t>Силовой трансформатор ТМН-2500 кВА 35/10кВ</t>
  </si>
  <si>
    <t>перенести в план ИП на 2025 год мероприятие из утвержденной инвестиционной программы на 2024 год (пункт 20.1)</t>
  </si>
  <si>
    <t>перенести в план ИП на 2025 год мероприятие из утвержденной инвестиционной программы на 2024 год (пункт 9.1)</t>
  </si>
  <si>
    <t>перенести в план ИП на 2025 год мероприятие из утвержденной инвестиционной программы на 2024 год (пункт 4.1)</t>
  </si>
  <si>
    <t>исключить из плана ранее утвержденной ИП на 2025 год, в связи с уменьшением нагрузок потребителей менять трансформатор нецелесообразно</t>
  </si>
  <si>
    <t xml:space="preserve">включить в план ИП на 2025 год в связи с повреждением кабеля (1961 года прокладки кабеля) необходимо замена кабеля </t>
  </si>
  <si>
    <t xml:space="preserve">включить в план ИП на 2025 год в связи с повреждением кабеля (1986 года прокладки кабеля) необходимо замена кабеля </t>
  </si>
  <si>
    <t xml:space="preserve">включить в план ИП на 2025 год в связи с повреждением кабеля (1958 года прокладки кабеля) необходимо замена кабеля </t>
  </si>
  <si>
    <t>исключить из плана ранее утвержденной ИП на 2025 год в связи с заменой грозотросса на Л111 на грозотрос с оптоволокном  исчезла необходимость в замене грозозащитного троса на Л-110</t>
  </si>
  <si>
    <t>ФАКТ, тыс.тенге (без НДС) на 01.10.2025 год</t>
  </si>
  <si>
    <t>98.3</t>
  </si>
  <si>
    <t>98.2</t>
  </si>
  <si>
    <t>98.1</t>
  </si>
  <si>
    <t>98.4</t>
  </si>
  <si>
    <t>97.5</t>
  </si>
  <si>
    <t xml:space="preserve">исключить из плана ранее утвержденной ИП на 2025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</si>
</sst>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"/>
    <numFmt numFmtId="165" formatCode="#,##0.000_р_."/>
    <numFmt numFmtId="166" formatCode="#,##0.000\ _₽"/>
    <numFmt numFmtId="167" formatCode="#,##0_р_."/>
    <numFmt numFmtId="168" formatCode="#,##0.00\ _₽"/>
    <numFmt numFmtId="169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3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2" borderId="1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11" fillId="0" borderId="0" applyFont="0"/>
    <xf numFmtId="0" fontId="11" fillId="0" borderId="0"/>
    <xf numFmtId="0" fontId="1" fillId="0" borderId="0"/>
    <xf numFmtId="0" fontId="17" fillId="0" borderId="0"/>
    <xf numFmtId="0" fontId="9" fillId="0" borderId="0"/>
    <xf numFmtId="0" fontId="18" fillId="0" borderId="0"/>
    <xf numFmtId="0" fontId="17" fillId="0" borderId="0"/>
  </cellStyleXfs>
  <cellXfs count="342">
    <xf numFmtId="0" fontId="0" fillId="0" borderId="0" xfId="0"/>
    <xf numFmtId="0" fontId="3" fillId="3" borderId="0" xfId="0" applyFont="1" applyFill="1"/>
    <xf numFmtId="49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168" fontId="7" fillId="4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7" fillId="3" borderId="2" xfId="0" applyFont="1" applyFill="1" applyBorder="1"/>
    <xf numFmtId="49" fontId="2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169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166" fontId="4" fillId="3" borderId="2" xfId="0" applyNumberFormat="1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center" vertical="center" wrapText="1"/>
    </xf>
    <xf numFmtId="0" fontId="4" fillId="3" borderId="2" xfId="6" applyFont="1" applyFill="1" applyBorder="1" applyAlignment="1">
      <alignment horizontal="center" vertical="center"/>
    </xf>
    <xf numFmtId="166" fontId="4" fillId="3" borderId="2" xfId="6" applyNumberFormat="1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left" vertical="center" wrapText="1"/>
    </xf>
    <xf numFmtId="166" fontId="4" fillId="3" borderId="2" xfId="0" applyNumberFormat="1" applyFont="1" applyFill="1" applyBorder="1" applyAlignment="1">
      <alignment horizontal="center"/>
    </xf>
    <xf numFmtId="0" fontId="4" fillId="3" borderId="2" xfId="2" applyFont="1" applyFill="1" applyBorder="1" applyAlignment="1">
      <alignment vertical="center"/>
    </xf>
    <xf numFmtId="166" fontId="4" fillId="3" borderId="2" xfId="4" applyNumberFormat="1" applyFont="1" applyFill="1" applyBorder="1" applyAlignment="1">
      <alignment horizontal="center" vertical="center"/>
    </xf>
    <xf numFmtId="0" fontId="4" fillId="3" borderId="2" xfId="5" applyFont="1" applyFill="1" applyBorder="1" applyAlignment="1">
      <alignment horizontal="left" vertical="center" wrapText="1"/>
    </xf>
    <xf numFmtId="166" fontId="4" fillId="3" borderId="2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Alignment="1">
      <alignment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166" fontId="5" fillId="4" borderId="2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vertical="center" wrapText="1"/>
    </xf>
    <xf numFmtId="165" fontId="5" fillId="6" borderId="2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5" fillId="5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/>
    </xf>
    <xf numFmtId="0" fontId="7" fillId="5" borderId="2" xfId="0" applyFont="1" applyFill="1" applyBorder="1"/>
    <xf numFmtId="166" fontId="5" fillId="6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top" wrapText="1"/>
    </xf>
    <xf numFmtId="0" fontId="7" fillId="4" borderId="2" xfId="0" applyFont="1" applyFill="1" applyBorder="1"/>
    <xf numFmtId="165" fontId="5" fillId="4" borderId="2" xfId="0" applyNumberFormat="1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vertical="center"/>
    </xf>
    <xf numFmtId="49" fontId="7" fillId="5" borderId="2" xfId="0" applyNumberFormat="1" applyFont="1" applyFill="1" applyBorder="1" applyAlignment="1">
      <alignment vertical="center"/>
    </xf>
    <xf numFmtId="49" fontId="7" fillId="6" borderId="2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49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/>
    <xf numFmtId="164" fontId="5" fillId="4" borderId="2" xfId="0" applyNumberFormat="1" applyFont="1" applyFill="1" applyBorder="1" applyAlignment="1">
      <alignment horizontal="center"/>
    </xf>
    <xf numFmtId="166" fontId="7" fillId="3" borderId="2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 wrapText="1"/>
    </xf>
    <xf numFmtId="166" fontId="2" fillId="6" borderId="3" xfId="0" applyNumberFormat="1" applyFont="1" applyFill="1" applyBorder="1" applyAlignment="1">
      <alignment horizontal="center" vertical="center"/>
    </xf>
    <xf numFmtId="165" fontId="2" fillId="6" borderId="2" xfId="0" applyNumberFormat="1" applyFont="1" applyFill="1" applyBorder="1" applyAlignment="1">
      <alignment horizontal="center" vertical="center"/>
    </xf>
    <xf numFmtId="165" fontId="3" fillId="3" borderId="0" xfId="0" applyNumberFormat="1" applyFont="1" applyFill="1"/>
    <xf numFmtId="166" fontId="3" fillId="3" borderId="0" xfId="0" applyNumberFormat="1" applyFont="1" applyFill="1"/>
    <xf numFmtId="0" fontId="4" fillId="7" borderId="2" xfId="0" applyFont="1" applyFill="1" applyBorder="1" applyAlignment="1">
      <alignment horizontal="center" vertical="center"/>
    </xf>
    <xf numFmtId="164" fontId="3" fillId="3" borderId="0" xfId="0" applyNumberFormat="1" applyFont="1" applyFill="1"/>
    <xf numFmtId="0" fontId="2" fillId="7" borderId="2" xfId="0" applyFont="1" applyFill="1" applyBorder="1" applyAlignment="1">
      <alignment horizontal="left" vertical="center" wrapText="1"/>
    </xf>
    <xf numFmtId="166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6" fillId="3" borderId="0" xfId="0" applyFont="1" applyFill="1"/>
    <xf numFmtId="4" fontId="3" fillId="3" borderId="0" xfId="0" applyNumberFormat="1" applyFont="1" applyFill="1" applyAlignment="1">
      <alignment horizontal="center" vertical="center"/>
    </xf>
    <xf numFmtId="164" fontId="12" fillId="4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vertical="center"/>
    </xf>
    <xf numFmtId="0" fontId="4" fillId="6" borderId="2" xfId="0" applyFont="1" applyFill="1" applyBorder="1"/>
    <xf numFmtId="4" fontId="4" fillId="6" borderId="2" xfId="0" applyNumberFormat="1" applyFont="1" applyFill="1" applyBorder="1"/>
    <xf numFmtId="0" fontId="7" fillId="4" borderId="2" xfId="0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14" fillId="3" borderId="2" xfId="3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7" fillId="3" borderId="2" xfId="3" applyFont="1" applyFill="1" applyBorder="1" applyAlignment="1">
      <alignment vertical="center" wrapText="1" shrinkToFit="1"/>
    </xf>
    <xf numFmtId="0" fontId="7" fillId="3" borderId="5" xfId="0" applyFont="1" applyFill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4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4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2" fontId="4" fillId="3" borderId="2" xfId="7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8" fillId="3" borderId="2" xfId="8" applyFont="1" applyFill="1" applyBorder="1" applyAlignment="1">
      <alignment vertical="center" wrapText="1"/>
    </xf>
    <xf numFmtId="0" fontId="4" fillId="3" borderId="2" xfId="9" applyFont="1" applyFill="1" applyBorder="1" applyAlignment="1">
      <alignment horizontal="left" vertical="center"/>
    </xf>
    <xf numFmtId="0" fontId="4" fillId="3" borderId="2" xfId="9" applyFont="1" applyFill="1" applyBorder="1" applyAlignment="1">
      <alignment horizontal="center" vertical="center"/>
    </xf>
    <xf numFmtId="0" fontId="2" fillId="3" borderId="2" xfId="8" applyFont="1" applyFill="1" applyBorder="1" applyAlignment="1">
      <alignment vertical="center" wrapText="1"/>
    </xf>
    <xf numFmtId="164" fontId="3" fillId="3" borderId="2" xfId="0" applyNumberFormat="1" applyFont="1" applyFill="1" applyBorder="1"/>
    <xf numFmtId="0" fontId="4" fillId="3" borderId="2" xfId="8" applyFont="1" applyFill="1" applyBorder="1" applyAlignment="1">
      <alignment vertical="center" wrapText="1"/>
    </xf>
    <xf numFmtId="3" fontId="4" fillId="3" borderId="2" xfId="1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vertical="center"/>
    </xf>
    <xf numFmtId="0" fontId="4" fillId="0" borderId="2" xfId="9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4" fillId="0" borderId="2" xfId="10" applyFont="1" applyBorder="1" applyAlignment="1">
      <alignment horizontal="center" vertical="center"/>
    </xf>
    <xf numFmtId="0" fontId="8" fillId="0" borderId="2" xfId="9" applyFont="1" applyBorder="1" applyAlignment="1">
      <alignment horizontal="center" vertical="center"/>
    </xf>
    <xf numFmtId="3" fontId="8" fillId="3" borderId="2" xfId="9" applyNumberFormat="1" applyFont="1" applyFill="1" applyBorder="1" applyAlignment="1">
      <alignment horizontal="center" vertical="center"/>
    </xf>
    <xf numFmtId="0" fontId="4" fillId="3" borderId="2" xfId="9" applyFont="1" applyFill="1" applyBorder="1" applyAlignment="1">
      <alignment vertical="center" wrapText="1"/>
    </xf>
    <xf numFmtId="3" fontId="4" fillId="3" borderId="2" xfId="9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11" applyFont="1" applyBorder="1" applyAlignment="1">
      <alignment horizontal="left" vertical="center" wrapText="1"/>
    </xf>
    <xf numFmtId="0" fontId="4" fillId="0" borderId="2" xfId="4" applyFont="1" applyBorder="1" applyAlignment="1">
      <alignment horizontal="center" vertical="center" wrapText="1"/>
    </xf>
    <xf numFmtId="3" fontId="4" fillId="0" borderId="2" xfId="4" applyNumberFormat="1" applyFont="1" applyBorder="1" applyAlignment="1">
      <alignment horizontal="center" vertical="center" wrapText="1"/>
    </xf>
    <xf numFmtId="164" fontId="4" fillId="0" borderId="2" xfId="4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1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165" fontId="5" fillId="3" borderId="2" xfId="0" applyNumberFormat="1" applyFont="1" applyFill="1" applyBorder="1" applyAlignment="1">
      <alignment horizontal="center"/>
    </xf>
    <xf numFmtId="0" fontId="2" fillId="0" borderId="2" xfId="10" applyFont="1" applyBorder="1" applyAlignment="1">
      <alignment horizontal="left" vertical="center"/>
    </xf>
    <xf numFmtId="0" fontId="4" fillId="0" borderId="2" xfId="10" applyFont="1" applyBorder="1" applyAlignment="1">
      <alignment horizontal="left" vertical="center"/>
    </xf>
    <xf numFmtId="1" fontId="4" fillId="0" borderId="2" xfId="10" applyNumberFormat="1" applyFont="1" applyBorder="1" applyAlignment="1">
      <alignment horizontal="center" vertical="center"/>
    </xf>
    <xf numFmtId="0" fontId="4" fillId="0" borderId="2" xfId="10" applyFont="1" applyBorder="1" applyAlignment="1">
      <alignment horizontal="left" vertical="center" wrapText="1"/>
    </xf>
    <xf numFmtId="0" fontId="4" fillId="0" borderId="2" xfId="8" applyFont="1" applyBorder="1" applyAlignment="1">
      <alignment horizontal="left" vertical="center" wrapText="1"/>
    </xf>
    <xf numFmtId="0" fontId="4" fillId="0" borderId="2" xfId="8" applyFont="1" applyBorder="1" applyAlignment="1">
      <alignment horizontal="center" vertical="center"/>
    </xf>
    <xf numFmtId="0" fontId="2" fillId="0" borderId="2" xfId="8" applyFont="1" applyBorder="1" applyAlignment="1">
      <alignment horizontal="left" vertical="center" wrapText="1"/>
    </xf>
    <xf numFmtId="0" fontId="2" fillId="4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/>
    <xf numFmtId="49" fontId="2" fillId="4" borderId="2" xfId="0" applyNumberFormat="1" applyFont="1" applyFill="1" applyBorder="1" applyAlignment="1">
      <alignment horizontal="center" vertical="center"/>
    </xf>
    <xf numFmtId="166" fontId="2" fillId="4" borderId="2" xfId="0" applyNumberFormat="1" applyFont="1" applyFill="1" applyBorder="1" applyAlignment="1">
      <alignment horizontal="center" vertical="center"/>
    </xf>
    <xf numFmtId="0" fontId="3" fillId="7" borderId="2" xfId="0" applyFont="1" applyFill="1" applyBorder="1"/>
    <xf numFmtId="0" fontId="4" fillId="4" borderId="2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12" fillId="3" borderId="0" xfId="0" applyFont="1" applyFill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wrapText="1"/>
    </xf>
    <xf numFmtId="0" fontId="15" fillId="3" borderId="2" xfId="0" applyFont="1" applyFill="1" applyBorder="1" applyAlignment="1">
      <alignment vertical="center" wrapText="1"/>
    </xf>
    <xf numFmtId="0" fontId="15" fillId="3" borderId="5" xfId="0" applyFont="1" applyFill="1" applyBorder="1" applyAlignment="1">
      <alignment wrapText="1"/>
    </xf>
    <xf numFmtId="168" fontId="15" fillId="3" borderId="2" xfId="0" applyNumberFormat="1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5" fillId="3" borderId="2" xfId="0" applyFont="1" applyFill="1" applyBorder="1"/>
    <xf numFmtId="0" fontId="7" fillId="3" borderId="7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vertical="center" wrapText="1"/>
    </xf>
    <xf numFmtId="0" fontId="4" fillId="3" borderId="2" xfId="0" applyFont="1" applyFill="1" applyBorder="1"/>
    <xf numFmtId="0" fontId="14" fillId="3" borderId="2" xfId="0" applyFont="1" applyFill="1" applyBorder="1" applyAlignment="1">
      <alignment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164" fontId="12" fillId="4" borderId="0" xfId="0" applyNumberFormat="1" applyFont="1" applyFill="1" applyAlignment="1">
      <alignment horizontal="center" vertical="center"/>
    </xf>
    <xf numFmtId="166" fontId="5" fillId="4" borderId="2" xfId="0" applyNumberFormat="1" applyFont="1" applyFill="1" applyBorder="1"/>
    <xf numFmtId="4" fontId="5" fillId="4" borderId="2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/>
    </xf>
    <xf numFmtId="165" fontId="7" fillId="4" borderId="2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66" fontId="5" fillId="4" borderId="0" xfId="0" applyNumberFormat="1" applyFont="1" applyFill="1" applyAlignment="1">
      <alignment horizontal="center"/>
    </xf>
    <xf numFmtId="166" fontId="4" fillId="4" borderId="6" xfId="0" applyNumberFormat="1" applyFont="1" applyFill="1" applyBorder="1" applyAlignment="1">
      <alignment horizontal="center" vertical="center" wrapText="1"/>
    </xf>
    <xf numFmtId="166" fontId="4" fillId="4" borderId="2" xfId="0" applyNumberFormat="1" applyFont="1" applyFill="1" applyBorder="1" applyAlignment="1">
      <alignment horizontal="center" vertical="center"/>
    </xf>
    <xf numFmtId="168" fontId="7" fillId="4" borderId="2" xfId="0" applyNumberFormat="1" applyFont="1" applyFill="1" applyBorder="1"/>
    <xf numFmtId="166" fontId="2" fillId="4" borderId="3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6" fontId="4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6" fontId="4" fillId="4" borderId="2" xfId="6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/>
    </xf>
    <xf numFmtId="0" fontId="4" fillId="4" borderId="5" xfId="4" applyFont="1" applyFill="1" applyBorder="1" applyAlignment="1">
      <alignment horizontal="center" vertical="center"/>
    </xf>
    <xf numFmtId="0" fontId="4" fillId="4" borderId="2" xfId="4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166" fontId="4" fillId="4" borderId="2" xfId="4" applyNumberFormat="1" applyFont="1" applyFill="1" applyBorder="1" applyAlignment="1">
      <alignment horizontal="center" vertical="center"/>
    </xf>
    <xf numFmtId="0" fontId="4" fillId="4" borderId="2" xfId="7" applyFont="1" applyFill="1" applyBorder="1" applyAlignment="1">
      <alignment horizontal="center" vertical="center"/>
    </xf>
    <xf numFmtId="0" fontId="4" fillId="4" borderId="2" xfId="7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4" fontId="16" fillId="4" borderId="2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4" fillId="4" borderId="2" xfId="9" applyFont="1" applyFill="1" applyBorder="1" applyAlignment="1">
      <alignment horizontal="center" vertical="center"/>
    </xf>
    <xf numFmtId="0" fontId="4" fillId="4" borderId="2" xfId="10" applyFont="1" applyFill="1" applyBorder="1" applyAlignment="1">
      <alignment horizontal="center" vertical="center"/>
    </xf>
    <xf numFmtId="0" fontId="8" fillId="4" borderId="2" xfId="8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 wrapText="1"/>
    </xf>
    <xf numFmtId="3" fontId="4" fillId="4" borderId="2" xfId="10" applyNumberFormat="1" applyFont="1" applyFill="1" applyBorder="1" applyAlignment="1">
      <alignment horizontal="center" vertical="center"/>
    </xf>
    <xf numFmtId="0" fontId="8" fillId="4" borderId="2" xfId="9" applyFont="1" applyFill="1" applyBorder="1" applyAlignment="1">
      <alignment horizontal="center" vertical="center"/>
    </xf>
    <xf numFmtId="3" fontId="8" fillId="4" borderId="2" xfId="9" applyNumberFormat="1" applyFont="1" applyFill="1" applyBorder="1" applyAlignment="1">
      <alignment horizontal="center" vertical="center"/>
    </xf>
    <xf numFmtId="3" fontId="4" fillId="4" borderId="2" xfId="9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 shrinkToFit="1"/>
    </xf>
    <xf numFmtId="0" fontId="8" fillId="4" borderId="2" xfId="0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0" fontId="4" fillId="4" borderId="2" xfId="4" applyFont="1" applyFill="1" applyBorder="1" applyAlignment="1">
      <alignment horizontal="center" vertical="center" wrapText="1"/>
    </xf>
    <xf numFmtId="3" fontId="4" fillId="4" borderId="2" xfId="4" applyNumberFormat="1" applyFont="1" applyFill="1" applyBorder="1" applyAlignment="1">
      <alignment horizontal="center" vertical="center" wrapText="1"/>
    </xf>
    <xf numFmtId="164" fontId="4" fillId="4" borderId="2" xfId="4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169" fontId="4" fillId="4" borderId="2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left" vertical="center"/>
    </xf>
    <xf numFmtId="1" fontId="4" fillId="4" borderId="2" xfId="10" applyNumberFormat="1" applyFont="1" applyFill="1" applyBorder="1" applyAlignment="1">
      <alignment horizontal="center" vertical="center"/>
    </xf>
    <xf numFmtId="0" fontId="4" fillId="4" borderId="2" xfId="8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0" xfId="0" applyNumberFormat="1" applyFont="1" applyFill="1"/>
    <xf numFmtId="164" fontId="3" fillId="4" borderId="0" xfId="0" applyNumberFormat="1" applyFont="1" applyFill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4" fillId="3" borderId="0" xfId="0" applyFont="1" applyFill="1"/>
    <xf numFmtId="0" fontId="3" fillId="3" borderId="0" xfId="0" applyFont="1" applyFill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9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</cellXfs>
  <cellStyles count="12">
    <cellStyle name="Обычный" xfId="0" builtinId="0"/>
    <cellStyle name="Обычный 10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2" xfId="9" xr:uid="{00000000-0005-0000-0000-000004000000}"/>
    <cellStyle name="Обычный 2_Xl0002349" xfId="8" xr:uid="{00000000-0005-0000-0000-000005000000}"/>
    <cellStyle name="Обычный 3" xfId="2" xr:uid="{00000000-0005-0000-0000-000006000000}"/>
    <cellStyle name="Обычный_Xl0002349" xfId="10" xr:uid="{00000000-0005-0000-0000-000007000000}"/>
    <cellStyle name="Обычный_Деф. акт ПС на 2017г - " xfId="6" xr:uid="{00000000-0005-0000-0000-000008000000}"/>
    <cellStyle name="Обычный_Лист1" xfId="5" xr:uid="{00000000-0005-0000-0000-000009000000}"/>
    <cellStyle name="Обычный_План закупок по ИП-23 ЖРЭК №2 18.03.22. раб" xfId="11" xr:uid="{00000000-0005-0000-0000-00000A000000}"/>
    <cellStyle name="Примечание" xfId="1" builtinId="10"/>
  </cellStyles>
  <dxfs count="0"/>
  <tableStyles count="0" defaultTableStyle="TableStyleMedium2" defaultPivotStyle="PivotStyleLight16"/>
  <colors>
    <mruColors>
      <color rgb="FFCCFFCC"/>
      <color rgb="FFFFFF99"/>
      <color rgb="FFDDDDDD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56</xdr:row>
      <xdr:rowOff>0</xdr:rowOff>
    </xdr:from>
    <xdr:to>
      <xdr:col>2</xdr:col>
      <xdr:colOff>1152525</xdr:colOff>
      <xdr:row>56</xdr:row>
      <xdr:rowOff>435749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447925" y="24022050"/>
          <a:ext cx="76200" cy="235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1076325</xdr:colOff>
      <xdr:row>56</xdr:row>
      <xdr:rowOff>0</xdr:rowOff>
    </xdr:from>
    <xdr:to>
      <xdr:col>2</xdr:col>
      <xdr:colOff>1152525</xdr:colOff>
      <xdr:row>56</xdr:row>
      <xdr:rowOff>435749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2447925" y="24022050"/>
          <a:ext cx="76200" cy="235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1066800</xdr:colOff>
      <xdr:row>56</xdr:row>
      <xdr:rowOff>0</xdr:rowOff>
    </xdr:from>
    <xdr:to>
      <xdr:col>2</xdr:col>
      <xdr:colOff>1143000</xdr:colOff>
      <xdr:row>56</xdr:row>
      <xdr:rowOff>420781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24022050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1066800</xdr:colOff>
      <xdr:row>56</xdr:row>
      <xdr:rowOff>0</xdr:rowOff>
    </xdr:from>
    <xdr:to>
      <xdr:col>2</xdr:col>
      <xdr:colOff>1143000</xdr:colOff>
      <xdr:row>56</xdr:row>
      <xdr:rowOff>420781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24022050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1228725</xdr:colOff>
      <xdr:row>56</xdr:row>
      <xdr:rowOff>0</xdr:rowOff>
    </xdr:from>
    <xdr:to>
      <xdr:col>2</xdr:col>
      <xdr:colOff>1304925</xdr:colOff>
      <xdr:row>56</xdr:row>
      <xdr:rowOff>420781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600325" y="24022050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847725</xdr:colOff>
      <xdr:row>56</xdr:row>
      <xdr:rowOff>0</xdr:rowOff>
    </xdr:from>
    <xdr:to>
      <xdr:col>2</xdr:col>
      <xdr:colOff>923925</xdr:colOff>
      <xdr:row>56</xdr:row>
      <xdr:rowOff>420781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19325" y="24022050"/>
          <a:ext cx="76200" cy="220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64"/>
  <sheetViews>
    <sheetView tabSelected="1" zoomScale="90" zoomScaleNormal="90" workbookViewId="0">
      <selection activeCell="L161" sqref="L161"/>
    </sheetView>
  </sheetViews>
  <sheetFormatPr defaultRowHeight="16.5" x14ac:dyDescent="0.25"/>
  <cols>
    <col min="1" max="2" width="10.28515625" style="67" customWidth="1"/>
    <col min="3" max="3" width="76" style="1" customWidth="1"/>
    <col min="4" max="5" width="11.85546875" style="1" customWidth="1"/>
    <col min="6" max="6" width="19.85546875" style="1" customWidth="1"/>
    <col min="7" max="7" width="12.85546875" style="291" customWidth="1"/>
    <col min="8" max="8" width="10.7109375" style="291" customWidth="1"/>
    <col min="9" max="9" width="21.85546875" style="293" customWidth="1"/>
    <col min="10" max="10" width="44.42578125" style="1" customWidth="1"/>
    <col min="11" max="11" width="22.140625" style="1" customWidth="1"/>
    <col min="12" max="12" width="13.28515625" style="1" customWidth="1"/>
    <col min="13" max="13" width="44.42578125" style="1" customWidth="1"/>
    <col min="14" max="16384" width="9.140625" style="1"/>
  </cols>
  <sheetData>
    <row r="1" spans="1:11" ht="24" customHeight="1" x14ac:dyDescent="0.25">
      <c r="A1" s="340" t="s">
        <v>795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1" ht="21" customHeight="1" x14ac:dyDescent="0.25">
      <c r="A2" s="339" t="s">
        <v>796</v>
      </c>
      <c r="B2" s="339"/>
      <c r="C2" s="339"/>
      <c r="D2" s="339"/>
      <c r="E2" s="339"/>
      <c r="F2" s="339"/>
      <c r="G2" s="339"/>
      <c r="H2" s="339"/>
      <c r="I2" s="339"/>
    </row>
    <row r="3" spans="1:11" ht="12.75" customHeight="1" x14ac:dyDescent="0.25">
      <c r="A3" s="341" t="s">
        <v>797</v>
      </c>
      <c r="B3" s="341"/>
      <c r="C3" s="341"/>
      <c r="D3" s="341"/>
      <c r="E3" s="341"/>
      <c r="F3" s="341"/>
      <c r="G3" s="341"/>
      <c r="H3" s="341"/>
      <c r="I3" s="341"/>
      <c r="J3" s="110"/>
    </row>
    <row r="4" spans="1:11" ht="21" customHeight="1" x14ac:dyDescent="0.25">
      <c r="A4" s="339" t="s">
        <v>798</v>
      </c>
      <c r="B4" s="339"/>
      <c r="C4" s="339"/>
      <c r="D4" s="339"/>
      <c r="E4" s="339"/>
      <c r="F4" s="339"/>
      <c r="G4" s="339"/>
      <c r="H4" s="339"/>
      <c r="I4" s="339"/>
    </row>
    <row r="5" spans="1:11" ht="21.75" customHeight="1" x14ac:dyDescent="0.25">
      <c r="A5" s="341" t="s">
        <v>799</v>
      </c>
      <c r="B5" s="341"/>
      <c r="C5" s="341"/>
      <c r="D5" s="341"/>
      <c r="E5" s="341"/>
      <c r="F5" s="341"/>
      <c r="G5" s="341"/>
      <c r="H5" s="341"/>
      <c r="I5" s="341"/>
      <c r="J5" s="114"/>
    </row>
    <row r="6" spans="1:11" ht="11.25" customHeight="1" x14ac:dyDescent="0.25">
      <c r="A6" s="339" t="s">
        <v>807</v>
      </c>
      <c r="B6" s="339"/>
      <c r="C6" s="339"/>
      <c r="D6" s="339"/>
      <c r="E6" s="339"/>
      <c r="F6" s="339"/>
      <c r="G6" s="339"/>
      <c r="H6" s="339"/>
      <c r="I6" s="339"/>
      <c r="J6" s="114"/>
    </row>
    <row r="7" spans="1:11" ht="15.75" customHeight="1" x14ac:dyDescent="0.25">
      <c r="A7" s="208"/>
      <c r="B7" s="208"/>
      <c r="C7" s="208"/>
      <c r="D7" s="208"/>
      <c r="E7" s="208"/>
      <c r="F7" s="208"/>
      <c r="G7" s="227"/>
      <c r="H7" s="227"/>
      <c r="I7" s="228"/>
      <c r="J7" s="115"/>
      <c r="K7" s="110"/>
    </row>
    <row r="8" spans="1:11" ht="30.75" customHeight="1" x14ac:dyDescent="0.25">
      <c r="A8" s="333" t="s">
        <v>938</v>
      </c>
      <c r="B8" s="333" t="s">
        <v>939</v>
      </c>
      <c r="C8" s="333" t="s">
        <v>800</v>
      </c>
      <c r="D8" s="334" t="s">
        <v>801</v>
      </c>
      <c r="E8" s="334"/>
      <c r="F8" s="334"/>
      <c r="G8" s="335" t="s">
        <v>936</v>
      </c>
      <c r="H8" s="335"/>
      <c r="I8" s="335"/>
      <c r="J8" s="333" t="s">
        <v>802</v>
      </c>
      <c r="K8" s="303" t="s">
        <v>1491</v>
      </c>
    </row>
    <row r="9" spans="1:11" ht="74.25" customHeight="1" x14ac:dyDescent="0.25">
      <c r="A9" s="333"/>
      <c r="B9" s="333"/>
      <c r="C9" s="333"/>
      <c r="D9" s="209" t="s">
        <v>803</v>
      </c>
      <c r="E9" s="209" t="s">
        <v>804</v>
      </c>
      <c r="F9" s="209" t="s">
        <v>805</v>
      </c>
      <c r="G9" s="226" t="s">
        <v>803</v>
      </c>
      <c r="H9" s="226" t="s">
        <v>804</v>
      </c>
      <c r="I9" s="116" t="s">
        <v>806</v>
      </c>
      <c r="J9" s="333"/>
      <c r="K9" s="304"/>
    </row>
    <row r="10" spans="1:11" ht="30.75" customHeight="1" x14ac:dyDescent="0.3">
      <c r="A10" s="94"/>
      <c r="B10" s="94"/>
      <c r="C10" s="84" t="s">
        <v>574</v>
      </c>
      <c r="D10" s="88"/>
      <c r="E10" s="88"/>
      <c r="F10" s="119">
        <f>F11+F63</f>
        <v>3007017</v>
      </c>
      <c r="G10" s="229"/>
      <c r="H10" s="70"/>
      <c r="I10" s="230">
        <f>I11+I63</f>
        <v>3007017.0019403659</v>
      </c>
      <c r="J10" s="50"/>
      <c r="K10" s="298">
        <f>SUM(K11:K759)</f>
        <v>210180.0769499999</v>
      </c>
    </row>
    <row r="11" spans="1:11" ht="37.5" customHeight="1" x14ac:dyDescent="0.3">
      <c r="A11" s="98"/>
      <c r="B11" s="98"/>
      <c r="C11" s="90" t="s">
        <v>792</v>
      </c>
      <c r="D11" s="99"/>
      <c r="E11" s="99"/>
      <c r="F11" s="117">
        <f>F12+F46+F48+F59</f>
        <v>1674606</v>
      </c>
      <c r="G11" s="100"/>
      <c r="H11" s="69"/>
      <c r="I11" s="117">
        <f>I12+I34+I40+I46+I48+I59</f>
        <v>1177653.3035377143</v>
      </c>
      <c r="J11" s="50"/>
      <c r="K11" s="50"/>
    </row>
    <row r="12" spans="1:11" ht="30.75" customHeight="1" x14ac:dyDescent="0.3">
      <c r="A12" s="73" t="s">
        <v>0</v>
      </c>
      <c r="B12" s="73"/>
      <c r="C12" s="71" t="s">
        <v>1</v>
      </c>
      <c r="D12" s="83"/>
      <c r="E12" s="83"/>
      <c r="F12" s="74">
        <f>SUM(F13:F33)</f>
        <v>838954.75885714276</v>
      </c>
      <c r="G12" s="86"/>
      <c r="H12" s="91"/>
      <c r="I12" s="86">
        <f>SUM(I13:I33)</f>
        <v>268483.74900000001</v>
      </c>
      <c r="J12" s="50"/>
      <c r="K12" s="149"/>
    </row>
    <row r="13" spans="1:11" ht="18.75" x14ac:dyDescent="0.3">
      <c r="A13" s="2" t="s">
        <v>2</v>
      </c>
      <c r="B13" s="2"/>
      <c r="C13" s="8" t="s">
        <v>575</v>
      </c>
      <c r="D13" s="3" t="s">
        <v>3</v>
      </c>
      <c r="E13" s="3">
        <v>1</v>
      </c>
      <c r="F13" s="4">
        <v>26932.142857142855</v>
      </c>
      <c r="G13" s="231"/>
      <c r="H13" s="91"/>
      <c r="I13" s="102"/>
      <c r="J13" s="305" t="s">
        <v>1426</v>
      </c>
      <c r="K13" s="50"/>
    </row>
    <row r="14" spans="1:11" ht="18.75" x14ac:dyDescent="0.3">
      <c r="A14" s="2" t="s">
        <v>4</v>
      </c>
      <c r="B14" s="2"/>
      <c r="C14" s="8" t="s">
        <v>576</v>
      </c>
      <c r="D14" s="3" t="s">
        <v>3</v>
      </c>
      <c r="E14" s="3">
        <v>1</v>
      </c>
      <c r="F14" s="4">
        <v>776.79803571428567</v>
      </c>
      <c r="G14" s="231"/>
      <c r="H14" s="91"/>
      <c r="I14" s="102"/>
      <c r="J14" s="338"/>
      <c r="K14" s="50"/>
    </row>
    <row r="15" spans="1:11" ht="21" customHeight="1" x14ac:dyDescent="0.3">
      <c r="A15" s="2" t="s">
        <v>5</v>
      </c>
      <c r="B15" s="2"/>
      <c r="C15" s="5" t="s">
        <v>577</v>
      </c>
      <c r="D15" s="6" t="s">
        <v>3</v>
      </c>
      <c r="E15" s="6">
        <v>1</v>
      </c>
      <c r="F15" s="7">
        <v>17723.598544642857</v>
      </c>
      <c r="G15" s="232"/>
      <c r="H15" s="91"/>
      <c r="I15" s="102"/>
      <c r="J15" s="338"/>
      <c r="K15" s="50"/>
    </row>
    <row r="16" spans="1:11" ht="43.5" customHeight="1" x14ac:dyDescent="0.3">
      <c r="A16" s="2" t="s">
        <v>6</v>
      </c>
      <c r="B16" s="2"/>
      <c r="C16" s="5" t="s">
        <v>578</v>
      </c>
      <c r="D16" s="6" t="s">
        <v>3</v>
      </c>
      <c r="E16" s="6">
        <v>1</v>
      </c>
      <c r="F16" s="7">
        <v>23476.058562499995</v>
      </c>
      <c r="G16" s="232"/>
      <c r="H16" s="91"/>
      <c r="I16" s="102"/>
      <c r="J16" s="213" t="s">
        <v>1446</v>
      </c>
      <c r="K16" s="50"/>
    </row>
    <row r="17" spans="1:11" ht="46.5" customHeight="1" x14ac:dyDescent="0.25">
      <c r="A17" s="2" t="s">
        <v>458</v>
      </c>
      <c r="B17" s="2" t="s">
        <v>1492</v>
      </c>
      <c r="C17" s="5" t="s">
        <v>579</v>
      </c>
      <c r="D17" s="6" t="s">
        <v>3</v>
      </c>
      <c r="E17" s="6">
        <v>1</v>
      </c>
      <c r="F17" s="7">
        <v>16344.710883928601</v>
      </c>
      <c r="G17" s="122" t="s">
        <v>809</v>
      </c>
      <c r="H17" s="233">
        <v>1</v>
      </c>
      <c r="I17" s="102">
        <v>24344.710999999999</v>
      </c>
      <c r="J17" s="210" t="s">
        <v>1445</v>
      </c>
      <c r="K17" s="50"/>
    </row>
    <row r="18" spans="1:11" ht="46.5" customHeight="1" x14ac:dyDescent="0.3">
      <c r="A18" s="2" t="s">
        <v>459</v>
      </c>
      <c r="B18" s="2"/>
      <c r="C18" s="5" t="s">
        <v>580</v>
      </c>
      <c r="D18" s="6" t="s">
        <v>3</v>
      </c>
      <c r="E18" s="6">
        <v>1</v>
      </c>
      <c r="F18" s="7">
        <v>333306.93840178568</v>
      </c>
      <c r="G18" s="232"/>
      <c r="H18" s="91"/>
      <c r="I18" s="102"/>
      <c r="J18" s="212" t="s">
        <v>1426</v>
      </c>
      <c r="K18" s="50"/>
    </row>
    <row r="19" spans="1:11" ht="46.5" customHeight="1" x14ac:dyDescent="0.25">
      <c r="A19" s="2" t="s">
        <v>460</v>
      </c>
      <c r="B19" s="2" t="s">
        <v>1493</v>
      </c>
      <c r="C19" s="5" t="s">
        <v>581</v>
      </c>
      <c r="D19" s="6" t="s">
        <v>3</v>
      </c>
      <c r="E19" s="6">
        <v>1</v>
      </c>
      <c r="F19" s="7">
        <v>61628.734562499987</v>
      </c>
      <c r="G19" s="122" t="s">
        <v>809</v>
      </c>
      <c r="H19" s="125">
        <v>1</v>
      </c>
      <c r="I19" s="102">
        <v>78628.735000000001</v>
      </c>
      <c r="J19" s="211" t="s">
        <v>1445</v>
      </c>
      <c r="K19" s="50"/>
    </row>
    <row r="20" spans="1:11" ht="19.5" customHeight="1" x14ac:dyDescent="0.25">
      <c r="A20" s="2"/>
      <c r="B20" s="2" t="s">
        <v>1494</v>
      </c>
      <c r="C20" s="28" t="s">
        <v>808</v>
      </c>
      <c r="D20" s="50"/>
      <c r="E20" s="50"/>
      <c r="F20" s="7"/>
      <c r="G20" s="122" t="s">
        <v>809</v>
      </c>
      <c r="H20" s="233">
        <v>1</v>
      </c>
      <c r="I20" s="234">
        <v>46356.500999999997</v>
      </c>
      <c r="J20" s="336" t="s">
        <v>1427</v>
      </c>
      <c r="K20" s="50"/>
    </row>
    <row r="21" spans="1:11" ht="23.25" customHeight="1" x14ac:dyDescent="0.25">
      <c r="A21" s="2"/>
      <c r="B21" s="2" t="s">
        <v>1495</v>
      </c>
      <c r="C21" s="28" t="s">
        <v>810</v>
      </c>
      <c r="D21" s="50"/>
      <c r="E21" s="50"/>
      <c r="F21" s="7"/>
      <c r="G21" s="122" t="s">
        <v>809</v>
      </c>
      <c r="H21" s="233">
        <v>1</v>
      </c>
      <c r="I21" s="102">
        <v>20661.295999999998</v>
      </c>
      <c r="J21" s="337"/>
      <c r="K21" s="50"/>
    </row>
    <row r="22" spans="1:11" ht="46.5" customHeight="1" x14ac:dyDescent="0.3">
      <c r="A22" s="2" t="s">
        <v>461</v>
      </c>
      <c r="B22" s="2"/>
      <c r="C22" s="5" t="s">
        <v>582</v>
      </c>
      <c r="D22" s="6" t="s">
        <v>3</v>
      </c>
      <c r="E22" s="3">
        <v>1</v>
      </c>
      <c r="F22" s="4">
        <v>8468.75</v>
      </c>
      <c r="G22" s="231"/>
      <c r="H22" s="91"/>
      <c r="I22" s="102"/>
      <c r="J22" s="212" t="s">
        <v>1446</v>
      </c>
      <c r="K22" s="50"/>
    </row>
    <row r="23" spans="1:11" ht="42.75" customHeight="1" x14ac:dyDescent="0.25">
      <c r="A23" s="2" t="s">
        <v>462</v>
      </c>
      <c r="B23" s="2" t="s">
        <v>1496</v>
      </c>
      <c r="C23" s="5" t="s">
        <v>583</v>
      </c>
      <c r="D23" s="6" t="s">
        <v>3</v>
      </c>
      <c r="E23" s="6">
        <v>1</v>
      </c>
      <c r="F23" s="7">
        <v>8468.75</v>
      </c>
      <c r="G23" s="122" t="s">
        <v>809</v>
      </c>
      <c r="H23" s="122">
        <v>1</v>
      </c>
      <c r="I23" s="234">
        <v>9432.1419999999998</v>
      </c>
      <c r="J23" s="210" t="s">
        <v>1445</v>
      </c>
      <c r="K23" s="50"/>
    </row>
    <row r="24" spans="1:11" ht="47.25" customHeight="1" x14ac:dyDescent="0.25">
      <c r="A24" s="2" t="s">
        <v>7</v>
      </c>
      <c r="B24" s="2" t="s">
        <v>943</v>
      </c>
      <c r="C24" s="5" t="s">
        <v>584</v>
      </c>
      <c r="D24" s="6" t="s">
        <v>3</v>
      </c>
      <c r="E24" s="6">
        <v>1</v>
      </c>
      <c r="F24" s="7">
        <v>11665.178571428571</v>
      </c>
      <c r="G24" s="122" t="s">
        <v>809</v>
      </c>
      <c r="H24" s="122">
        <v>1</v>
      </c>
      <c r="I24" s="234">
        <v>13302.991</v>
      </c>
      <c r="J24" s="210" t="s">
        <v>1445</v>
      </c>
      <c r="K24" s="50"/>
    </row>
    <row r="25" spans="1:11" ht="48" customHeight="1" x14ac:dyDescent="0.3">
      <c r="A25" s="2" t="s">
        <v>8</v>
      </c>
      <c r="B25" s="2"/>
      <c r="C25" s="5" t="s">
        <v>585</v>
      </c>
      <c r="D25" s="6" t="s">
        <v>3</v>
      </c>
      <c r="E25" s="6">
        <v>1</v>
      </c>
      <c r="F25" s="7">
        <v>12464.285714285712</v>
      </c>
      <c r="G25" s="232"/>
      <c r="H25" s="91"/>
      <c r="I25" s="102"/>
      <c r="J25" s="212" t="s">
        <v>1446</v>
      </c>
      <c r="K25" s="50"/>
    </row>
    <row r="26" spans="1:11" ht="45" x14ac:dyDescent="0.25">
      <c r="A26" s="2" t="s">
        <v>514</v>
      </c>
      <c r="B26" s="2"/>
      <c r="C26" s="5" t="s">
        <v>586</v>
      </c>
      <c r="D26" s="6" t="s">
        <v>3</v>
      </c>
      <c r="E26" s="6">
        <v>1</v>
      </c>
      <c r="F26" s="7">
        <v>8468.75</v>
      </c>
      <c r="G26" s="125"/>
      <c r="H26" s="125"/>
      <c r="I26" s="102"/>
      <c r="J26" s="214" t="s">
        <v>1426</v>
      </c>
      <c r="K26" s="50"/>
    </row>
    <row r="27" spans="1:11" ht="60" x14ac:dyDescent="0.25">
      <c r="A27" s="2"/>
      <c r="B27" s="2" t="s">
        <v>940</v>
      </c>
      <c r="C27" s="8" t="s">
        <v>811</v>
      </c>
      <c r="D27" s="50"/>
      <c r="E27" s="50"/>
      <c r="F27" s="50"/>
      <c r="G27" s="122" t="s">
        <v>809</v>
      </c>
      <c r="H27" s="122">
        <v>1</v>
      </c>
      <c r="I27" s="234">
        <v>32071.994999999999</v>
      </c>
      <c r="J27" s="213" t="s">
        <v>1475</v>
      </c>
      <c r="K27" s="50"/>
    </row>
    <row r="28" spans="1:11" ht="60" x14ac:dyDescent="0.25">
      <c r="A28" s="2"/>
      <c r="B28" s="2" t="s">
        <v>941</v>
      </c>
      <c r="C28" s="8" t="s">
        <v>812</v>
      </c>
      <c r="D28" s="50"/>
      <c r="E28" s="50"/>
      <c r="F28" s="50"/>
      <c r="G28" s="122" t="s">
        <v>809</v>
      </c>
      <c r="H28" s="122">
        <v>1</v>
      </c>
      <c r="I28" s="234">
        <v>17860.726999999999</v>
      </c>
      <c r="J28" s="213" t="s">
        <v>1476</v>
      </c>
      <c r="K28" s="50"/>
    </row>
    <row r="29" spans="1:11" ht="60" x14ac:dyDescent="0.25">
      <c r="A29" s="2"/>
      <c r="B29" s="2" t="s">
        <v>942</v>
      </c>
      <c r="C29" s="8" t="s">
        <v>813</v>
      </c>
      <c r="D29" s="50"/>
      <c r="E29" s="50"/>
      <c r="F29" s="50"/>
      <c r="G29" s="122" t="s">
        <v>809</v>
      </c>
      <c r="H29" s="122">
        <v>1</v>
      </c>
      <c r="I29" s="234">
        <v>25824.651000000002</v>
      </c>
      <c r="J29" s="213" t="s">
        <v>1477</v>
      </c>
      <c r="K29" s="50"/>
    </row>
    <row r="30" spans="1:11" ht="45" customHeight="1" x14ac:dyDescent="0.25">
      <c r="A30" s="2" t="s">
        <v>515</v>
      </c>
      <c r="B30" s="2"/>
      <c r="C30" s="5" t="s">
        <v>587</v>
      </c>
      <c r="D30" s="6" t="s">
        <v>3</v>
      </c>
      <c r="E30" s="3">
        <v>1</v>
      </c>
      <c r="F30" s="52">
        <v>307795.24143749999</v>
      </c>
      <c r="G30" s="123"/>
      <c r="H30" s="9"/>
      <c r="I30" s="102"/>
      <c r="J30" s="214" t="s">
        <v>1426</v>
      </c>
      <c r="K30" s="50"/>
    </row>
    <row r="31" spans="1:11" ht="42" customHeight="1" x14ac:dyDescent="0.25">
      <c r="A31" s="2" t="s">
        <v>9</v>
      </c>
      <c r="B31" s="2"/>
      <c r="C31" s="5" t="s">
        <v>549</v>
      </c>
      <c r="D31" s="6" t="s">
        <v>12</v>
      </c>
      <c r="E31" s="6">
        <v>1</v>
      </c>
      <c r="F31" s="101">
        <v>1071.4285714285713</v>
      </c>
      <c r="G31" s="235"/>
      <c r="H31" s="9"/>
      <c r="I31" s="102"/>
      <c r="J31" s="212" t="s">
        <v>1448</v>
      </c>
      <c r="K31" s="50"/>
    </row>
    <row r="32" spans="1:11" ht="48.75" customHeight="1" x14ac:dyDescent="0.25">
      <c r="A32" s="2" t="s">
        <v>10</v>
      </c>
      <c r="B32" s="2"/>
      <c r="C32" s="5" t="s">
        <v>588</v>
      </c>
      <c r="D32" s="6" t="s">
        <v>12</v>
      </c>
      <c r="E32" s="6">
        <v>1</v>
      </c>
      <c r="F32" s="101">
        <v>323.66071428571428</v>
      </c>
      <c r="G32" s="235"/>
      <c r="H32" s="9"/>
      <c r="I32" s="102"/>
      <c r="J32" s="214" t="s">
        <v>1426</v>
      </c>
      <c r="K32" s="50"/>
    </row>
    <row r="33" spans="1:11" ht="43.5" customHeight="1" x14ac:dyDescent="0.25">
      <c r="A33" s="2" t="s">
        <v>11</v>
      </c>
      <c r="B33" s="2"/>
      <c r="C33" s="5" t="s">
        <v>13</v>
      </c>
      <c r="D33" s="6" t="s">
        <v>12</v>
      </c>
      <c r="E33" s="3">
        <v>1</v>
      </c>
      <c r="F33" s="3">
        <v>39.731999999999999</v>
      </c>
      <c r="G33" s="122"/>
      <c r="H33" s="123"/>
      <c r="I33" s="102"/>
      <c r="J33" s="212" t="s">
        <v>1447</v>
      </c>
      <c r="K33" s="50"/>
    </row>
    <row r="34" spans="1:11" ht="24" customHeight="1" x14ac:dyDescent="0.25">
      <c r="A34" s="95"/>
      <c r="B34" s="95"/>
      <c r="C34" s="77" t="s">
        <v>820</v>
      </c>
      <c r="D34" s="78"/>
      <c r="E34" s="76"/>
      <c r="F34" s="76"/>
      <c r="G34" s="122"/>
      <c r="H34" s="123"/>
      <c r="I34" s="117">
        <f>SUM(I35:I39)</f>
        <v>747.31</v>
      </c>
      <c r="J34" s="97"/>
      <c r="K34" s="50"/>
    </row>
    <row r="35" spans="1:11" ht="33.75" customHeight="1" x14ac:dyDescent="0.25">
      <c r="A35" s="2"/>
      <c r="B35" s="2" t="s">
        <v>944</v>
      </c>
      <c r="C35" s="8" t="s">
        <v>814</v>
      </c>
      <c r="D35" s="50"/>
      <c r="E35" s="50"/>
      <c r="F35" s="50"/>
      <c r="G35" s="122" t="s">
        <v>815</v>
      </c>
      <c r="H35" s="122">
        <v>1</v>
      </c>
      <c r="I35" s="234">
        <v>246.054</v>
      </c>
      <c r="J35" s="313" t="s">
        <v>1425</v>
      </c>
      <c r="K35" s="50"/>
    </row>
    <row r="36" spans="1:11" ht="36.75" customHeight="1" x14ac:dyDescent="0.25">
      <c r="A36" s="2"/>
      <c r="B36" s="2" t="s">
        <v>945</v>
      </c>
      <c r="C36" s="8" t="s">
        <v>816</v>
      </c>
      <c r="D36" s="50"/>
      <c r="E36" s="50"/>
      <c r="F36" s="50"/>
      <c r="G36" s="122" t="s">
        <v>815</v>
      </c>
      <c r="H36" s="122">
        <v>1</v>
      </c>
      <c r="I36" s="234">
        <v>134.30699999999999</v>
      </c>
      <c r="J36" s="314"/>
      <c r="K36" s="50"/>
    </row>
    <row r="37" spans="1:11" ht="36" customHeight="1" x14ac:dyDescent="0.25">
      <c r="A37" s="2"/>
      <c r="B37" s="2" t="s">
        <v>946</v>
      </c>
      <c r="C37" s="8" t="s">
        <v>817</v>
      </c>
      <c r="D37" s="50"/>
      <c r="E37" s="50"/>
      <c r="F37" s="50"/>
      <c r="G37" s="122" t="s">
        <v>815</v>
      </c>
      <c r="H37" s="122">
        <v>1</v>
      </c>
      <c r="I37" s="234">
        <v>220.273</v>
      </c>
      <c r="J37" s="314"/>
      <c r="K37" s="50"/>
    </row>
    <row r="38" spans="1:11" ht="38.25" customHeight="1" x14ac:dyDescent="0.25">
      <c r="A38" s="2"/>
      <c r="B38" s="2" t="s">
        <v>947</v>
      </c>
      <c r="C38" s="8" t="s">
        <v>818</v>
      </c>
      <c r="D38" s="50"/>
      <c r="E38" s="50"/>
      <c r="F38" s="50"/>
      <c r="G38" s="122" t="s">
        <v>815</v>
      </c>
      <c r="H38" s="122">
        <v>1</v>
      </c>
      <c r="I38" s="234">
        <v>83.971999999999994</v>
      </c>
      <c r="J38" s="314"/>
      <c r="K38" s="50"/>
    </row>
    <row r="39" spans="1:11" ht="39.75" customHeight="1" x14ac:dyDescent="0.25">
      <c r="A39" s="2"/>
      <c r="B39" s="2" t="s">
        <v>948</v>
      </c>
      <c r="C39" s="8" t="s">
        <v>819</v>
      </c>
      <c r="D39" s="50"/>
      <c r="E39" s="50"/>
      <c r="F39" s="50"/>
      <c r="G39" s="122" t="s">
        <v>815</v>
      </c>
      <c r="H39" s="122">
        <v>1</v>
      </c>
      <c r="I39" s="234">
        <v>62.704000000000001</v>
      </c>
      <c r="J39" s="315"/>
      <c r="K39" s="50"/>
    </row>
    <row r="40" spans="1:11" ht="39.75" customHeight="1" x14ac:dyDescent="0.3">
      <c r="A40" s="95"/>
      <c r="B40" s="95"/>
      <c r="C40" s="71" t="s">
        <v>821</v>
      </c>
      <c r="D40" s="120"/>
      <c r="E40" s="120"/>
      <c r="F40" s="121"/>
      <c r="G40" s="122"/>
      <c r="H40" s="122"/>
      <c r="I40" s="117">
        <f>SUM(I41:I45)</f>
        <v>321931.55099999998</v>
      </c>
      <c r="J40" s="97"/>
      <c r="K40" s="50"/>
    </row>
    <row r="41" spans="1:11" ht="39.75" customHeight="1" x14ac:dyDescent="0.25">
      <c r="A41" s="2"/>
      <c r="B41" s="2" t="s">
        <v>949</v>
      </c>
      <c r="C41" s="24" t="s">
        <v>822</v>
      </c>
      <c r="D41" s="3"/>
      <c r="E41" s="32"/>
      <c r="F41" s="118"/>
      <c r="G41" s="122" t="s">
        <v>809</v>
      </c>
      <c r="H41" s="233">
        <v>1</v>
      </c>
      <c r="I41" s="234">
        <v>69970.653000000006</v>
      </c>
      <c r="J41" s="313" t="s">
        <v>1427</v>
      </c>
      <c r="K41" s="50"/>
    </row>
    <row r="42" spans="1:11" ht="39.75" customHeight="1" x14ac:dyDescent="0.25">
      <c r="A42" s="2"/>
      <c r="B42" s="2" t="s">
        <v>950</v>
      </c>
      <c r="C42" s="24" t="s">
        <v>823</v>
      </c>
      <c r="D42" s="3"/>
      <c r="E42" s="32"/>
      <c r="F42" s="118"/>
      <c r="G42" s="122" t="s">
        <v>809</v>
      </c>
      <c r="H42" s="233">
        <v>1</v>
      </c>
      <c r="I42" s="234">
        <v>71237.986999999994</v>
      </c>
      <c r="J42" s="314"/>
      <c r="K42" s="50"/>
    </row>
    <row r="43" spans="1:11" ht="39.75" customHeight="1" x14ac:dyDescent="0.25">
      <c r="A43" s="2"/>
      <c r="B43" s="2" t="s">
        <v>951</v>
      </c>
      <c r="C43" s="24" t="s">
        <v>824</v>
      </c>
      <c r="D43" s="3"/>
      <c r="E43" s="32"/>
      <c r="F43" s="118"/>
      <c r="G43" s="122" t="s">
        <v>809</v>
      </c>
      <c r="H43" s="233">
        <v>1</v>
      </c>
      <c r="I43" s="234">
        <v>70410.675000000003</v>
      </c>
      <c r="J43" s="314"/>
      <c r="K43" s="50"/>
    </row>
    <row r="44" spans="1:11" ht="39.75" customHeight="1" x14ac:dyDescent="0.25">
      <c r="A44" s="2"/>
      <c r="B44" s="2" t="s">
        <v>952</v>
      </c>
      <c r="C44" s="24" t="s">
        <v>825</v>
      </c>
      <c r="D44" s="3"/>
      <c r="E44" s="32"/>
      <c r="F44" s="118"/>
      <c r="G44" s="122" t="s">
        <v>809</v>
      </c>
      <c r="H44" s="233">
        <v>1</v>
      </c>
      <c r="I44" s="234">
        <v>55902.154999999999</v>
      </c>
      <c r="J44" s="314"/>
      <c r="K44" s="50"/>
    </row>
    <row r="45" spans="1:11" ht="39.75" customHeight="1" x14ac:dyDescent="0.25">
      <c r="A45" s="2"/>
      <c r="B45" s="2" t="s">
        <v>953</v>
      </c>
      <c r="C45" s="24" t="s">
        <v>826</v>
      </c>
      <c r="D45" s="3"/>
      <c r="E45" s="32"/>
      <c r="F45" s="118"/>
      <c r="G45" s="122" t="s">
        <v>809</v>
      </c>
      <c r="H45" s="233">
        <v>1</v>
      </c>
      <c r="I45" s="234">
        <v>54410.080999999998</v>
      </c>
      <c r="J45" s="315"/>
      <c r="K45" s="50"/>
    </row>
    <row r="46" spans="1:11" ht="37.5" customHeight="1" x14ac:dyDescent="0.3">
      <c r="A46" s="73" t="s">
        <v>26</v>
      </c>
      <c r="B46" s="73" t="s">
        <v>26</v>
      </c>
      <c r="C46" s="77" t="s">
        <v>589</v>
      </c>
      <c r="D46" s="78"/>
      <c r="E46" s="78"/>
      <c r="F46" s="72">
        <f>F47</f>
        <v>550527.01435714285</v>
      </c>
      <c r="G46" s="68"/>
      <c r="H46" s="91"/>
      <c r="I46" s="68">
        <f>I47</f>
        <v>366841.94068200001</v>
      </c>
      <c r="J46" s="97"/>
      <c r="K46" s="50"/>
    </row>
    <row r="47" spans="1:11" ht="59.25" customHeight="1" x14ac:dyDescent="0.25">
      <c r="A47" s="2" t="s">
        <v>27</v>
      </c>
      <c r="B47" s="2" t="s">
        <v>27</v>
      </c>
      <c r="C47" s="24" t="s">
        <v>590</v>
      </c>
      <c r="D47" s="6" t="s">
        <v>12</v>
      </c>
      <c r="E47" s="6">
        <v>2</v>
      </c>
      <c r="F47" s="11">
        <v>550527.01435714285</v>
      </c>
      <c r="G47" s="236" t="s">
        <v>12</v>
      </c>
      <c r="H47" s="122">
        <v>2</v>
      </c>
      <c r="I47" s="263">
        <v>366841.94068200001</v>
      </c>
      <c r="J47" s="213" t="s">
        <v>1445</v>
      </c>
      <c r="K47" s="144"/>
    </row>
    <row r="48" spans="1:11" ht="26.25" customHeight="1" x14ac:dyDescent="0.3">
      <c r="A48" s="73" t="s">
        <v>32</v>
      </c>
      <c r="B48" s="73"/>
      <c r="C48" s="75" t="s">
        <v>16</v>
      </c>
      <c r="D48" s="83"/>
      <c r="E48" s="83"/>
      <c r="F48" s="74">
        <f>SUM(F49:F57)</f>
        <v>239521.7571428571</v>
      </c>
      <c r="G48" s="92"/>
      <c r="H48" s="91"/>
      <c r="I48" s="86">
        <f>SUM(I49:I58)</f>
        <v>219648.75285571429</v>
      </c>
      <c r="J48" s="97"/>
      <c r="K48" s="50"/>
    </row>
    <row r="49" spans="1:13" ht="46.5" customHeight="1" x14ac:dyDescent="0.25">
      <c r="A49" s="2" t="s">
        <v>33</v>
      </c>
      <c r="B49" s="2" t="s">
        <v>954</v>
      </c>
      <c r="C49" s="13" t="s">
        <v>591</v>
      </c>
      <c r="D49" s="3" t="s">
        <v>101</v>
      </c>
      <c r="E49" s="3">
        <v>1</v>
      </c>
      <c r="F49" s="4">
        <v>13392.857142857141</v>
      </c>
      <c r="G49" s="237" t="s">
        <v>12</v>
      </c>
      <c r="H49" s="238">
        <v>1</v>
      </c>
      <c r="I49" s="239">
        <v>19466</v>
      </c>
      <c r="J49" s="210" t="s">
        <v>1445</v>
      </c>
      <c r="K49" s="201"/>
    </row>
    <row r="50" spans="1:13" ht="51.75" customHeight="1" x14ac:dyDescent="0.25">
      <c r="A50" s="2" t="s">
        <v>34</v>
      </c>
      <c r="B50" s="204" t="s">
        <v>955</v>
      </c>
      <c r="C50" s="14" t="s">
        <v>592</v>
      </c>
      <c r="D50" s="10" t="s">
        <v>12</v>
      </c>
      <c r="E50" s="10">
        <v>2</v>
      </c>
      <c r="F50" s="4">
        <v>47874.999999999993</v>
      </c>
      <c r="G50" s="237" t="s">
        <v>12</v>
      </c>
      <c r="H50" s="238">
        <v>2</v>
      </c>
      <c r="I50" s="239">
        <f>80211.61+14614</f>
        <v>94825.61</v>
      </c>
      <c r="J50" s="210" t="s">
        <v>1445</v>
      </c>
      <c r="K50" s="201"/>
    </row>
    <row r="51" spans="1:13" ht="46.5" customHeight="1" x14ac:dyDescent="0.3">
      <c r="A51" s="2" t="s">
        <v>35</v>
      </c>
      <c r="B51" s="2"/>
      <c r="C51" s="24" t="s">
        <v>593</v>
      </c>
      <c r="D51" s="10" t="s">
        <v>12</v>
      </c>
      <c r="E51" s="10">
        <v>1</v>
      </c>
      <c r="F51" s="4">
        <v>35477.742857142854</v>
      </c>
      <c r="G51" s="231"/>
      <c r="H51" s="91"/>
      <c r="I51" s="102"/>
      <c r="J51" s="212" t="s">
        <v>1449</v>
      </c>
      <c r="K51" s="50"/>
    </row>
    <row r="52" spans="1:13" ht="45" customHeight="1" x14ac:dyDescent="0.3">
      <c r="A52" s="2" t="s">
        <v>36</v>
      </c>
      <c r="B52" s="2"/>
      <c r="C52" s="24" t="s">
        <v>19</v>
      </c>
      <c r="D52" s="38" t="s">
        <v>12</v>
      </c>
      <c r="E52" s="10">
        <v>1</v>
      </c>
      <c r="F52" s="4">
        <v>20919.642857142855</v>
      </c>
      <c r="G52" s="231"/>
      <c r="H52" s="91"/>
      <c r="I52" s="102"/>
      <c r="J52" s="214" t="s">
        <v>1426</v>
      </c>
      <c r="K52" s="50"/>
    </row>
    <row r="53" spans="1:13" ht="45.75" customHeight="1" x14ac:dyDescent="0.3">
      <c r="A53" s="2" t="s">
        <v>470</v>
      </c>
      <c r="B53" s="2"/>
      <c r="C53" s="24" t="s">
        <v>594</v>
      </c>
      <c r="D53" s="38" t="s">
        <v>12</v>
      </c>
      <c r="E53" s="10">
        <v>2</v>
      </c>
      <c r="F53" s="4">
        <v>68926.785714285696</v>
      </c>
      <c r="G53" s="240"/>
      <c r="H53" s="91"/>
      <c r="I53" s="102"/>
      <c r="J53" s="225" t="s">
        <v>1449</v>
      </c>
      <c r="K53" s="50"/>
    </row>
    <row r="54" spans="1:13" ht="46.5" customHeight="1" x14ac:dyDescent="0.3">
      <c r="A54" s="2" t="s">
        <v>471</v>
      </c>
      <c r="B54" s="2"/>
      <c r="C54" s="43" t="s">
        <v>516</v>
      </c>
      <c r="D54" s="44" t="s">
        <v>12</v>
      </c>
      <c r="E54" s="44">
        <v>1</v>
      </c>
      <c r="F54" s="53">
        <v>17292.428571428572</v>
      </c>
      <c r="G54" s="236"/>
      <c r="H54" s="91"/>
      <c r="I54" s="102"/>
      <c r="J54" s="212" t="s">
        <v>1449</v>
      </c>
      <c r="K54" s="50"/>
    </row>
    <row r="55" spans="1:13" ht="45.75" customHeight="1" x14ac:dyDescent="0.25">
      <c r="A55" s="2" t="s">
        <v>472</v>
      </c>
      <c r="B55" s="2" t="s">
        <v>956</v>
      </c>
      <c r="C55" s="24" t="s">
        <v>595</v>
      </c>
      <c r="D55" s="10" t="s">
        <v>12</v>
      </c>
      <c r="E55" s="10">
        <v>1</v>
      </c>
      <c r="F55" s="4">
        <v>28531.249999999996</v>
      </c>
      <c r="G55" s="241" t="s">
        <v>12</v>
      </c>
      <c r="H55" s="126">
        <v>1</v>
      </c>
      <c r="I55" s="239">
        <v>38035.714285714297</v>
      </c>
      <c r="J55" s="210" t="s">
        <v>1445</v>
      </c>
      <c r="K55" s="200"/>
    </row>
    <row r="56" spans="1:13" ht="48" customHeight="1" x14ac:dyDescent="0.25">
      <c r="A56" s="2" t="s">
        <v>473</v>
      </c>
      <c r="B56" s="2" t="s">
        <v>957</v>
      </c>
      <c r="C56" s="12" t="s">
        <v>596</v>
      </c>
      <c r="D56" s="10" t="s">
        <v>12</v>
      </c>
      <c r="E56" s="10">
        <v>1</v>
      </c>
      <c r="F56" s="4">
        <v>5499.9999999999991</v>
      </c>
      <c r="G56" s="242" t="s">
        <v>12</v>
      </c>
      <c r="H56" s="122">
        <v>1</v>
      </c>
      <c r="I56" s="239">
        <v>13750</v>
      </c>
      <c r="J56" s="210" t="s">
        <v>1445</v>
      </c>
      <c r="K56" s="202"/>
    </row>
    <row r="57" spans="1:13" ht="47.25" customHeight="1" x14ac:dyDescent="0.25">
      <c r="A57" s="2" t="s">
        <v>597</v>
      </c>
      <c r="B57" s="2"/>
      <c r="C57" s="43" t="s">
        <v>598</v>
      </c>
      <c r="D57" s="44" t="s">
        <v>12</v>
      </c>
      <c r="E57" s="44">
        <v>2</v>
      </c>
      <c r="F57" s="10">
        <v>1606.0499999999997</v>
      </c>
      <c r="G57" s="126"/>
      <c r="H57" s="9"/>
      <c r="I57" s="102"/>
      <c r="J57" s="212" t="s">
        <v>1450</v>
      </c>
      <c r="K57" s="50"/>
    </row>
    <row r="58" spans="1:13" ht="60.75" customHeight="1" x14ac:dyDescent="0.25">
      <c r="A58" s="2"/>
      <c r="B58" s="2" t="s">
        <v>958</v>
      </c>
      <c r="C58" s="28" t="s">
        <v>827</v>
      </c>
      <c r="D58" s="50"/>
      <c r="E58" s="50"/>
      <c r="F58" s="50"/>
      <c r="G58" s="241" t="s">
        <v>12</v>
      </c>
      <c r="H58" s="126">
        <v>1</v>
      </c>
      <c r="I58" s="239">
        <v>53571.428569999996</v>
      </c>
      <c r="J58" s="215" t="s">
        <v>1451</v>
      </c>
      <c r="K58" s="50"/>
    </row>
    <row r="59" spans="1:13" ht="24" customHeight="1" x14ac:dyDescent="0.3">
      <c r="A59" s="73" t="s">
        <v>14</v>
      </c>
      <c r="B59" s="73"/>
      <c r="C59" s="87" t="s">
        <v>467</v>
      </c>
      <c r="D59" s="127"/>
      <c r="E59" s="127"/>
      <c r="F59" s="89">
        <f>SUM(F60:F62)</f>
        <v>45602.469642857141</v>
      </c>
      <c r="G59" s="243"/>
      <c r="H59" s="91"/>
      <c r="I59" s="102"/>
      <c r="J59" s="97"/>
      <c r="K59" s="50"/>
    </row>
    <row r="60" spans="1:13" ht="81" customHeight="1" x14ac:dyDescent="0.25">
      <c r="A60" s="2" t="s">
        <v>37</v>
      </c>
      <c r="B60" s="2"/>
      <c r="C60" s="14" t="s">
        <v>599</v>
      </c>
      <c r="D60" s="54" t="s">
        <v>25</v>
      </c>
      <c r="E60" s="55">
        <v>10.199999999999999</v>
      </c>
      <c r="F60" s="51">
        <v>9262.4812500000007</v>
      </c>
      <c r="G60" s="244"/>
      <c r="H60" s="9"/>
      <c r="I60" s="102"/>
      <c r="J60" s="210" t="s">
        <v>1490</v>
      </c>
      <c r="K60" s="50"/>
    </row>
    <row r="61" spans="1:13" ht="44.25" customHeight="1" x14ac:dyDescent="0.25">
      <c r="A61" s="2" t="s">
        <v>38</v>
      </c>
      <c r="B61" s="2"/>
      <c r="C61" s="24" t="s">
        <v>600</v>
      </c>
      <c r="D61" s="44" t="s">
        <v>25</v>
      </c>
      <c r="E61" s="44">
        <v>0.5</v>
      </c>
      <c r="F61" s="56">
        <v>14801.696428571428</v>
      </c>
      <c r="G61" s="245"/>
      <c r="H61" s="9"/>
      <c r="I61" s="102"/>
      <c r="J61" s="223" t="s">
        <v>1478</v>
      </c>
      <c r="K61" s="50"/>
    </row>
    <row r="62" spans="1:13" ht="42.75" customHeight="1" x14ac:dyDescent="0.25">
      <c r="A62" s="2" t="s">
        <v>39</v>
      </c>
      <c r="B62" s="2"/>
      <c r="C62" s="24" t="s">
        <v>601</v>
      </c>
      <c r="D62" s="10" t="s">
        <v>25</v>
      </c>
      <c r="E62" s="10">
        <v>1.42</v>
      </c>
      <c r="F62" s="56">
        <v>21538.291964285712</v>
      </c>
      <c r="G62" s="245"/>
      <c r="H62" s="9"/>
      <c r="I62" s="102"/>
      <c r="J62" s="210" t="s">
        <v>1497</v>
      </c>
      <c r="K62" s="50"/>
    </row>
    <row r="63" spans="1:13" ht="40.5" customHeight="1" x14ac:dyDescent="0.25">
      <c r="A63" s="79"/>
      <c r="B63" s="79"/>
      <c r="C63" s="80" t="s">
        <v>602</v>
      </c>
      <c r="D63" s="81"/>
      <c r="E63" s="81"/>
      <c r="F63" s="96">
        <f>F64+F66+F70+F72+F76+F82+F102+F107+F126+F141+F162+F178+F190+F193+F198+F201+F204+F208+F211+F214+F217+F220+F224+F227+F233+F237+F243+F249+F256+F264+F281</f>
        <v>1332411</v>
      </c>
      <c r="G63" s="96"/>
      <c r="H63" s="69"/>
      <c r="I63" s="96">
        <f>I64+I66+I70+I72+I76+I82+I97+I256+I102+I107+I126+I131+I133+I141+I150+I153+I157+I159+I162+I178+I190+I193+I198+I201+I204+I208+I211+I214+I217+I220+I224+I227+I233+I237+I243+I249+I259+I262+I264+I281</f>
        <v>1829363.6984026514</v>
      </c>
      <c r="J63" s="102"/>
      <c r="K63" s="50"/>
      <c r="M63" s="107"/>
    </row>
    <row r="64" spans="1:13" ht="33.75" customHeight="1" x14ac:dyDescent="0.3">
      <c r="A64" s="73" t="s">
        <v>40</v>
      </c>
      <c r="B64" s="73"/>
      <c r="C64" s="77" t="s">
        <v>603</v>
      </c>
      <c r="D64" s="78"/>
      <c r="E64" s="78"/>
      <c r="F64" s="72">
        <f>F65</f>
        <v>60783.121857142847</v>
      </c>
      <c r="G64" s="68"/>
      <c r="H64" s="246"/>
      <c r="I64" s="102"/>
      <c r="J64" s="97"/>
      <c r="K64" s="50"/>
      <c r="M64" s="108"/>
    </row>
    <row r="65" spans="1:11" ht="48" customHeight="1" x14ac:dyDescent="0.25">
      <c r="A65" s="2" t="s">
        <v>41</v>
      </c>
      <c r="B65" s="2"/>
      <c r="C65" s="24" t="s">
        <v>604</v>
      </c>
      <c r="D65" s="6" t="s">
        <v>12</v>
      </c>
      <c r="E65" s="6">
        <v>1</v>
      </c>
      <c r="F65" s="11">
        <v>60783.121857142847</v>
      </c>
      <c r="G65" s="236"/>
      <c r="H65" s="85"/>
      <c r="I65" s="102"/>
      <c r="J65" s="212" t="s">
        <v>1446</v>
      </c>
      <c r="K65" s="50"/>
    </row>
    <row r="66" spans="1:11" ht="40.5" customHeight="1" x14ac:dyDescent="0.25">
      <c r="A66" s="103" t="s">
        <v>15</v>
      </c>
      <c r="B66" s="103"/>
      <c r="C66" s="104" t="s">
        <v>452</v>
      </c>
      <c r="D66" s="82"/>
      <c r="E66" s="82"/>
      <c r="F66" s="105">
        <f>SUM(F67:F69)</f>
        <v>145869.52233749977</v>
      </c>
      <c r="G66" s="247"/>
      <c r="H66" s="99"/>
      <c r="I66" s="248"/>
      <c r="J66" s="97"/>
      <c r="K66" s="50"/>
    </row>
    <row r="67" spans="1:11" ht="78" customHeight="1" x14ac:dyDescent="0.25">
      <c r="A67" s="22" t="s">
        <v>17</v>
      </c>
      <c r="B67" s="22"/>
      <c r="C67" s="28" t="s">
        <v>605</v>
      </c>
      <c r="D67" s="10" t="s">
        <v>453</v>
      </c>
      <c r="E67" s="38">
        <v>7440</v>
      </c>
      <c r="F67" s="47">
        <v>42655.516823758619</v>
      </c>
      <c r="G67" s="249"/>
      <c r="H67" s="250"/>
      <c r="I67" s="248"/>
      <c r="J67" s="210" t="s">
        <v>1479</v>
      </c>
      <c r="K67" s="50"/>
    </row>
    <row r="68" spans="1:11" ht="60" x14ac:dyDescent="0.25">
      <c r="A68" s="22" t="s">
        <v>18</v>
      </c>
      <c r="B68" s="22"/>
      <c r="C68" s="14" t="s">
        <v>606</v>
      </c>
      <c r="D68" s="3" t="s">
        <v>453</v>
      </c>
      <c r="E68" s="3">
        <v>7840</v>
      </c>
      <c r="F68" s="4">
        <v>44946.999999999993</v>
      </c>
      <c r="G68" s="231"/>
      <c r="H68" s="69"/>
      <c r="I68" s="102"/>
      <c r="J68" s="210" t="s">
        <v>1479</v>
      </c>
      <c r="K68" s="50"/>
    </row>
    <row r="69" spans="1:11" ht="60" x14ac:dyDescent="0.25">
      <c r="A69" s="22" t="s">
        <v>20</v>
      </c>
      <c r="B69" s="22"/>
      <c r="C69" s="14" t="s">
        <v>607</v>
      </c>
      <c r="D69" s="3" t="s">
        <v>453</v>
      </c>
      <c r="E69" s="3">
        <v>13570</v>
      </c>
      <c r="F69" s="4">
        <v>58267.005513741169</v>
      </c>
      <c r="G69" s="231"/>
      <c r="H69" s="69"/>
      <c r="I69" s="102"/>
      <c r="J69" s="210" t="s">
        <v>1479</v>
      </c>
      <c r="K69" s="50"/>
    </row>
    <row r="70" spans="1:11" ht="24" customHeight="1" x14ac:dyDescent="0.25">
      <c r="A70" s="103" t="s">
        <v>22</v>
      </c>
      <c r="B70" s="103" t="s">
        <v>56</v>
      </c>
      <c r="C70" s="104" t="s">
        <v>50</v>
      </c>
      <c r="D70" s="82"/>
      <c r="E70" s="82"/>
      <c r="F70" s="106">
        <f>SUM(F71:F71)</f>
        <v>60313.771500000003</v>
      </c>
      <c r="G70" s="251"/>
      <c r="H70" s="69"/>
      <c r="I70" s="251">
        <f>SUM(I71:I71)</f>
        <v>92321.428580000007</v>
      </c>
      <c r="J70" s="97"/>
      <c r="K70" s="50"/>
    </row>
    <row r="71" spans="1:11" ht="55.5" customHeight="1" x14ac:dyDescent="0.25">
      <c r="A71" s="22" t="s">
        <v>23</v>
      </c>
      <c r="B71" s="22" t="s">
        <v>57</v>
      </c>
      <c r="C71" s="26" t="s">
        <v>608</v>
      </c>
      <c r="D71" s="6" t="s">
        <v>12</v>
      </c>
      <c r="E71" s="6">
        <v>2</v>
      </c>
      <c r="F71" s="4">
        <v>60313.771500000003</v>
      </c>
      <c r="G71" s="125" t="s">
        <v>12</v>
      </c>
      <c r="H71" s="125">
        <v>2</v>
      </c>
      <c r="I71" s="102">
        <v>92321.428580000007</v>
      </c>
      <c r="J71" s="210" t="s">
        <v>1445</v>
      </c>
      <c r="K71" s="50"/>
    </row>
    <row r="72" spans="1:11" ht="36.75" customHeight="1" x14ac:dyDescent="0.3">
      <c r="A72" s="21" t="s">
        <v>0</v>
      </c>
      <c r="B72" s="21" t="s">
        <v>32</v>
      </c>
      <c r="C72" s="19" t="s">
        <v>609</v>
      </c>
      <c r="D72" s="17"/>
      <c r="E72" s="17"/>
      <c r="F72" s="45">
        <f>F73</f>
        <v>37447.607142857145</v>
      </c>
      <c r="G72" s="96"/>
      <c r="H72" s="91"/>
      <c r="I72" s="96">
        <f>SUM(I73:I75)</f>
        <v>36087.668590000001</v>
      </c>
      <c r="J72" s="50"/>
      <c r="K72" s="50"/>
    </row>
    <row r="73" spans="1:11" ht="47.25" customHeight="1" x14ac:dyDescent="0.25">
      <c r="A73" s="22" t="s">
        <v>2</v>
      </c>
      <c r="B73" s="22" t="s">
        <v>33</v>
      </c>
      <c r="C73" s="24" t="s">
        <v>485</v>
      </c>
      <c r="D73" s="25" t="s">
        <v>30</v>
      </c>
      <c r="E73" s="57">
        <v>8</v>
      </c>
      <c r="F73" s="51">
        <v>37447.607142857145</v>
      </c>
      <c r="G73" s="252" t="s">
        <v>30</v>
      </c>
      <c r="H73" s="122">
        <v>8</v>
      </c>
      <c r="I73" s="102">
        <v>34321.93288</v>
      </c>
      <c r="J73" s="210" t="s">
        <v>1445</v>
      </c>
      <c r="K73" s="50"/>
    </row>
    <row r="74" spans="1:11" ht="38.25" customHeight="1" x14ac:dyDescent="0.25">
      <c r="A74" s="22"/>
      <c r="B74" s="22" t="s">
        <v>34</v>
      </c>
      <c r="C74" s="130" t="s">
        <v>828</v>
      </c>
      <c r="D74" s="128"/>
      <c r="E74" s="128"/>
      <c r="F74" s="51"/>
      <c r="G74" s="253" t="s">
        <v>12</v>
      </c>
      <c r="H74" s="253">
        <v>1</v>
      </c>
      <c r="I74" s="102">
        <v>1559.4857099999999</v>
      </c>
      <c r="J74" s="213" t="s">
        <v>1428</v>
      </c>
      <c r="K74" s="50"/>
    </row>
    <row r="75" spans="1:11" ht="31.5" customHeight="1" x14ac:dyDescent="0.25">
      <c r="A75" s="22"/>
      <c r="B75" s="203" t="s">
        <v>35</v>
      </c>
      <c r="C75" s="131" t="s">
        <v>829</v>
      </c>
      <c r="D75" s="129"/>
      <c r="E75" s="129"/>
      <c r="F75" s="51"/>
      <c r="G75" s="254" t="s">
        <v>12</v>
      </c>
      <c r="H75" s="254">
        <v>6</v>
      </c>
      <c r="I75" s="102">
        <v>206.25</v>
      </c>
      <c r="J75" s="213" t="s">
        <v>1428</v>
      </c>
      <c r="K75" s="50"/>
    </row>
    <row r="76" spans="1:11" ht="38.25" customHeight="1" x14ac:dyDescent="0.25">
      <c r="A76" s="21" t="s">
        <v>26</v>
      </c>
      <c r="B76" s="21" t="s">
        <v>14</v>
      </c>
      <c r="C76" s="19" t="s">
        <v>610</v>
      </c>
      <c r="D76" s="17"/>
      <c r="E76" s="17"/>
      <c r="F76" s="45">
        <f>SUM(F77:F80)</f>
        <v>61005.08034821428</v>
      </c>
      <c r="G76" s="96"/>
      <c r="H76" s="122"/>
      <c r="I76" s="96">
        <f>SUM(I77:I81)</f>
        <v>206.25</v>
      </c>
      <c r="J76" s="50"/>
      <c r="K76" s="50"/>
    </row>
    <row r="77" spans="1:11" ht="30.75" customHeight="1" x14ac:dyDescent="0.25">
      <c r="A77" s="22"/>
      <c r="B77" s="22"/>
      <c r="C77" s="24" t="s">
        <v>42</v>
      </c>
      <c r="D77" s="25"/>
      <c r="E77" s="25"/>
      <c r="F77" s="51"/>
      <c r="G77" s="252"/>
      <c r="H77" s="122"/>
      <c r="I77" s="102"/>
      <c r="J77" s="50"/>
      <c r="K77" s="50"/>
    </row>
    <row r="78" spans="1:11" ht="46.5" customHeight="1" x14ac:dyDescent="0.3">
      <c r="A78" s="22" t="s">
        <v>27</v>
      </c>
      <c r="B78" s="22"/>
      <c r="C78" s="24" t="s">
        <v>611</v>
      </c>
      <c r="D78" s="58" t="s">
        <v>12</v>
      </c>
      <c r="E78" s="59">
        <v>2</v>
      </c>
      <c r="F78" s="60">
        <v>28214.285714285714</v>
      </c>
      <c r="G78" s="255"/>
      <c r="H78" s="91"/>
      <c r="I78" s="102"/>
      <c r="J78" s="212" t="s">
        <v>1452</v>
      </c>
      <c r="K78" s="50"/>
    </row>
    <row r="79" spans="1:11" ht="48" customHeight="1" x14ac:dyDescent="0.3">
      <c r="A79" s="22" t="s">
        <v>28</v>
      </c>
      <c r="B79" s="22"/>
      <c r="C79" s="24" t="s">
        <v>612</v>
      </c>
      <c r="D79" s="58" t="s">
        <v>12</v>
      </c>
      <c r="E79" s="59">
        <v>1</v>
      </c>
      <c r="F79" s="60">
        <v>16457.160714285714</v>
      </c>
      <c r="G79" s="255"/>
      <c r="H79" s="91"/>
      <c r="I79" s="102"/>
      <c r="J79" s="212" t="s">
        <v>1449</v>
      </c>
      <c r="K79" s="50"/>
    </row>
    <row r="80" spans="1:11" ht="45" customHeight="1" x14ac:dyDescent="0.3">
      <c r="A80" s="22" t="s">
        <v>29</v>
      </c>
      <c r="B80" s="22"/>
      <c r="C80" s="24" t="s">
        <v>613</v>
      </c>
      <c r="D80" s="58" t="s">
        <v>12</v>
      </c>
      <c r="E80" s="59">
        <v>1</v>
      </c>
      <c r="F80" s="60">
        <v>16333.633919642854</v>
      </c>
      <c r="G80" s="255"/>
      <c r="H80" s="91"/>
      <c r="I80" s="102"/>
      <c r="J80" s="212" t="s">
        <v>1449</v>
      </c>
      <c r="K80" s="50"/>
    </row>
    <row r="81" spans="1:11" ht="35.25" customHeight="1" x14ac:dyDescent="0.25">
      <c r="A81" s="22"/>
      <c r="B81" s="203" t="s">
        <v>37</v>
      </c>
      <c r="C81" s="131" t="s">
        <v>830</v>
      </c>
      <c r="D81" s="44"/>
      <c r="E81" s="10"/>
      <c r="F81" s="60"/>
      <c r="G81" s="254" t="s">
        <v>12</v>
      </c>
      <c r="H81" s="254">
        <v>6</v>
      </c>
      <c r="I81" s="102">
        <v>206.25</v>
      </c>
      <c r="J81" s="213" t="s">
        <v>1428</v>
      </c>
      <c r="K81" s="50"/>
    </row>
    <row r="82" spans="1:11" ht="61.5" customHeight="1" x14ac:dyDescent="0.3">
      <c r="A82" s="21" t="s">
        <v>32</v>
      </c>
      <c r="B82" s="21"/>
      <c r="C82" s="19" t="s">
        <v>614</v>
      </c>
      <c r="D82" s="17"/>
      <c r="E82" s="17"/>
      <c r="F82" s="45">
        <f>SUM(F83:F96)</f>
        <v>7145.2312500000007</v>
      </c>
      <c r="G82" s="96"/>
      <c r="H82" s="91"/>
      <c r="I82" s="102"/>
      <c r="J82" s="50"/>
      <c r="K82" s="50"/>
    </row>
    <row r="83" spans="1:11" ht="30.75" customHeight="1" x14ac:dyDescent="0.3">
      <c r="A83" s="22" t="s">
        <v>33</v>
      </c>
      <c r="B83" s="22"/>
      <c r="C83" s="24" t="s">
        <v>187</v>
      </c>
      <c r="D83" s="10" t="s">
        <v>31</v>
      </c>
      <c r="E83" s="10">
        <v>1250</v>
      </c>
      <c r="F83" s="56">
        <v>4637.2767857142853</v>
      </c>
      <c r="G83" s="245"/>
      <c r="H83" s="91"/>
      <c r="I83" s="102"/>
      <c r="J83" s="307" t="s">
        <v>1460</v>
      </c>
      <c r="K83" s="50"/>
    </row>
    <row r="84" spans="1:11" ht="30.75" customHeight="1" x14ac:dyDescent="0.3">
      <c r="A84" s="22" t="s">
        <v>34</v>
      </c>
      <c r="B84" s="22"/>
      <c r="C84" s="12" t="s">
        <v>615</v>
      </c>
      <c r="D84" s="10" t="s">
        <v>31</v>
      </c>
      <c r="E84" s="10">
        <v>60</v>
      </c>
      <c r="F84" s="56">
        <v>401.78571428571428</v>
      </c>
      <c r="G84" s="245"/>
      <c r="H84" s="91"/>
      <c r="I84" s="102"/>
      <c r="J84" s="308"/>
      <c r="K84" s="50"/>
    </row>
    <row r="85" spans="1:11" ht="30.75" customHeight="1" x14ac:dyDescent="0.3">
      <c r="A85" s="22" t="s">
        <v>35</v>
      </c>
      <c r="B85" s="22"/>
      <c r="C85" s="12" t="s">
        <v>616</v>
      </c>
      <c r="D85" s="10" t="s">
        <v>31</v>
      </c>
      <c r="E85" s="10">
        <v>40</v>
      </c>
      <c r="F85" s="56">
        <v>81.428571428571416</v>
      </c>
      <c r="G85" s="245"/>
      <c r="H85" s="91"/>
      <c r="I85" s="102"/>
      <c r="J85" s="308"/>
      <c r="K85" s="50"/>
    </row>
    <row r="86" spans="1:11" ht="30.75" customHeight="1" x14ac:dyDescent="0.3">
      <c r="A86" s="22" t="s">
        <v>36</v>
      </c>
      <c r="B86" s="22"/>
      <c r="C86" s="24" t="s">
        <v>617</v>
      </c>
      <c r="D86" s="10" t="s">
        <v>31</v>
      </c>
      <c r="E86" s="10">
        <v>30</v>
      </c>
      <c r="F86" s="56">
        <v>75</v>
      </c>
      <c r="G86" s="245"/>
      <c r="H86" s="91"/>
      <c r="I86" s="102"/>
      <c r="J86" s="308"/>
      <c r="K86" s="50"/>
    </row>
    <row r="87" spans="1:11" ht="30.75" customHeight="1" x14ac:dyDescent="0.3">
      <c r="A87" s="22" t="s">
        <v>470</v>
      </c>
      <c r="B87" s="22"/>
      <c r="C87" s="23" t="s">
        <v>618</v>
      </c>
      <c r="D87" s="10" t="s">
        <v>31</v>
      </c>
      <c r="E87" s="10">
        <v>60</v>
      </c>
      <c r="F87" s="56">
        <v>75</v>
      </c>
      <c r="G87" s="245"/>
      <c r="H87" s="91"/>
      <c r="I87" s="102"/>
      <c r="J87" s="308"/>
      <c r="K87" s="50"/>
    </row>
    <row r="88" spans="1:11" ht="30.75" customHeight="1" x14ac:dyDescent="0.3">
      <c r="A88" s="22" t="s">
        <v>471</v>
      </c>
      <c r="B88" s="22"/>
      <c r="C88" s="24" t="s">
        <v>619</v>
      </c>
      <c r="D88" s="10" t="s">
        <v>31</v>
      </c>
      <c r="E88" s="10">
        <v>60</v>
      </c>
      <c r="F88" s="56">
        <v>26.249999999999996</v>
      </c>
      <c r="G88" s="245"/>
      <c r="H88" s="91"/>
      <c r="I88" s="102"/>
      <c r="J88" s="308"/>
      <c r="K88" s="50"/>
    </row>
    <row r="89" spans="1:11" ht="30.75" customHeight="1" x14ac:dyDescent="0.3">
      <c r="A89" s="22" t="s">
        <v>472</v>
      </c>
      <c r="B89" s="22"/>
      <c r="C89" s="12" t="s">
        <v>620</v>
      </c>
      <c r="D89" s="10" t="s">
        <v>621</v>
      </c>
      <c r="E89" s="10">
        <v>10</v>
      </c>
      <c r="F89" s="56">
        <v>8.8482142857142847</v>
      </c>
      <c r="G89" s="245"/>
      <c r="H89" s="91"/>
      <c r="I89" s="102"/>
      <c r="J89" s="308"/>
      <c r="K89" s="50"/>
    </row>
    <row r="90" spans="1:11" ht="30.75" customHeight="1" x14ac:dyDescent="0.3">
      <c r="A90" s="22" t="s">
        <v>473</v>
      </c>
      <c r="B90" s="22"/>
      <c r="C90" s="12" t="s">
        <v>622</v>
      </c>
      <c r="D90" s="10" t="s">
        <v>623</v>
      </c>
      <c r="E90" s="10">
        <v>2.0099999999999998</v>
      </c>
      <c r="F90" s="56">
        <v>1767.5437499999996</v>
      </c>
      <c r="G90" s="245"/>
      <c r="H90" s="91"/>
      <c r="I90" s="102"/>
      <c r="J90" s="308"/>
      <c r="K90" s="50"/>
    </row>
    <row r="91" spans="1:11" ht="30.75" customHeight="1" x14ac:dyDescent="0.3">
      <c r="A91" s="22" t="s">
        <v>597</v>
      </c>
      <c r="B91" s="22"/>
      <c r="C91" s="24" t="s">
        <v>624</v>
      </c>
      <c r="D91" s="10" t="s">
        <v>31</v>
      </c>
      <c r="E91" s="10">
        <v>6</v>
      </c>
      <c r="F91" s="56">
        <v>53.571428571428562</v>
      </c>
      <c r="G91" s="245"/>
      <c r="H91" s="91"/>
      <c r="I91" s="102"/>
      <c r="J91" s="308"/>
      <c r="K91" s="50"/>
    </row>
    <row r="92" spans="1:11" ht="30.75" customHeight="1" x14ac:dyDescent="0.3">
      <c r="A92" s="22" t="s">
        <v>625</v>
      </c>
      <c r="B92" s="22"/>
      <c r="C92" s="12" t="s">
        <v>626</v>
      </c>
      <c r="D92" s="10" t="s">
        <v>31</v>
      </c>
      <c r="E92" s="10">
        <v>30</v>
      </c>
      <c r="F92" s="56">
        <v>9.375</v>
      </c>
      <c r="G92" s="245"/>
      <c r="H92" s="91"/>
      <c r="I92" s="102"/>
      <c r="J92" s="308"/>
      <c r="K92" s="50"/>
    </row>
    <row r="93" spans="1:11" ht="30.75" customHeight="1" x14ac:dyDescent="0.3">
      <c r="A93" s="22" t="s">
        <v>627</v>
      </c>
      <c r="B93" s="22"/>
      <c r="C93" s="61" t="s">
        <v>628</v>
      </c>
      <c r="D93" s="10" t="s">
        <v>621</v>
      </c>
      <c r="E93" s="10">
        <v>8.1</v>
      </c>
      <c r="F93" s="56">
        <v>5.7857142857142856</v>
      </c>
      <c r="G93" s="245"/>
      <c r="H93" s="91"/>
      <c r="I93" s="102"/>
      <c r="J93" s="308"/>
      <c r="K93" s="50"/>
    </row>
    <row r="94" spans="1:11" ht="30.75" customHeight="1" x14ac:dyDescent="0.3">
      <c r="A94" s="22" t="s">
        <v>629</v>
      </c>
      <c r="B94" s="22"/>
      <c r="C94" s="23" t="s">
        <v>630</v>
      </c>
      <c r="D94" s="10" t="s">
        <v>621</v>
      </c>
      <c r="E94" s="10">
        <v>1.9</v>
      </c>
      <c r="F94" s="56">
        <v>1.1875</v>
      </c>
      <c r="G94" s="256"/>
      <c r="H94" s="91"/>
      <c r="I94" s="102"/>
      <c r="J94" s="308"/>
      <c r="K94" s="50"/>
    </row>
    <row r="95" spans="1:11" ht="30.75" customHeight="1" x14ac:dyDescent="0.3">
      <c r="A95" s="22" t="s">
        <v>631</v>
      </c>
      <c r="B95" s="22"/>
      <c r="C95" s="61" t="s">
        <v>632</v>
      </c>
      <c r="D95" s="10" t="s">
        <v>621</v>
      </c>
      <c r="E95" s="10">
        <v>0.8</v>
      </c>
      <c r="F95" s="56">
        <v>1.2857142857142856</v>
      </c>
      <c r="G95" s="256"/>
      <c r="H95" s="91"/>
      <c r="I95" s="102"/>
      <c r="J95" s="308"/>
      <c r="K95" s="50"/>
    </row>
    <row r="96" spans="1:11" ht="30.75" customHeight="1" x14ac:dyDescent="0.3">
      <c r="A96" s="22" t="s">
        <v>633</v>
      </c>
      <c r="B96" s="22"/>
      <c r="C96" s="63" t="s">
        <v>634</v>
      </c>
      <c r="D96" s="10" t="s">
        <v>621</v>
      </c>
      <c r="E96" s="10">
        <v>0.4</v>
      </c>
      <c r="F96" s="56">
        <v>0.89285714285714279</v>
      </c>
      <c r="G96" s="256"/>
      <c r="H96" s="91"/>
      <c r="I96" s="102"/>
      <c r="J96" s="309"/>
      <c r="K96" s="50"/>
    </row>
    <row r="97" spans="1:11" ht="30.75" customHeight="1" x14ac:dyDescent="0.3">
      <c r="A97" s="22"/>
      <c r="B97" s="21" t="s">
        <v>0</v>
      </c>
      <c r="C97" s="16" t="s">
        <v>469</v>
      </c>
      <c r="D97" s="30"/>
      <c r="E97" s="30"/>
      <c r="F97" s="62"/>
      <c r="G97" s="256"/>
      <c r="H97" s="91"/>
      <c r="I97" s="117">
        <f>SUM(I98:I101)</f>
        <v>29363.947040000003</v>
      </c>
      <c r="J97" s="50"/>
      <c r="K97" s="50"/>
    </row>
    <row r="98" spans="1:11" ht="55.5" customHeight="1" x14ac:dyDescent="0.3">
      <c r="A98" s="22"/>
      <c r="B98" s="22" t="s">
        <v>2</v>
      </c>
      <c r="C98" s="136" t="s">
        <v>517</v>
      </c>
      <c r="D98" s="30"/>
      <c r="E98" s="30"/>
      <c r="F98" s="62"/>
      <c r="G98" s="126" t="s">
        <v>30</v>
      </c>
      <c r="H98" s="126">
        <v>2</v>
      </c>
      <c r="I98" s="234">
        <v>18786.976600000002</v>
      </c>
      <c r="J98" s="138" t="s">
        <v>1428</v>
      </c>
      <c r="K98" s="294">
        <v>23438.288680000001</v>
      </c>
    </row>
    <row r="99" spans="1:11" ht="36" customHeight="1" x14ac:dyDescent="0.3">
      <c r="A99" s="22"/>
      <c r="B99" s="22" t="s">
        <v>4</v>
      </c>
      <c r="C99" s="136" t="s">
        <v>518</v>
      </c>
      <c r="D99" s="30"/>
      <c r="E99" s="30"/>
      <c r="F99" s="62"/>
      <c r="G99" s="126" t="s">
        <v>30</v>
      </c>
      <c r="H99" s="126">
        <v>1</v>
      </c>
      <c r="I99" s="234">
        <v>9393.4883000000009</v>
      </c>
      <c r="J99" s="138" t="s">
        <v>1428</v>
      </c>
      <c r="K99" s="294">
        <v>9067.7447100000009</v>
      </c>
    </row>
    <row r="100" spans="1:11" ht="30.75" customHeight="1" x14ac:dyDescent="0.3">
      <c r="A100" s="22"/>
      <c r="B100" s="22" t="s">
        <v>5</v>
      </c>
      <c r="C100" s="137" t="s">
        <v>519</v>
      </c>
      <c r="D100" s="30"/>
      <c r="E100" s="30"/>
      <c r="F100" s="62"/>
      <c r="G100" s="126" t="s">
        <v>12</v>
      </c>
      <c r="H100" s="126">
        <v>1</v>
      </c>
      <c r="I100" s="234">
        <v>1080.3571400000001</v>
      </c>
      <c r="J100" s="138" t="s">
        <v>1428</v>
      </c>
      <c r="K100" s="294">
        <v>1210</v>
      </c>
    </row>
    <row r="101" spans="1:11" ht="30.75" customHeight="1" x14ac:dyDescent="0.3">
      <c r="A101" s="22"/>
      <c r="B101" s="22" t="s">
        <v>6</v>
      </c>
      <c r="C101" s="24" t="s">
        <v>831</v>
      </c>
      <c r="D101" s="30"/>
      <c r="E101" s="30"/>
      <c r="F101" s="62"/>
      <c r="G101" s="126" t="s">
        <v>12</v>
      </c>
      <c r="H101" s="126">
        <v>3</v>
      </c>
      <c r="I101" s="234">
        <v>103.125</v>
      </c>
      <c r="J101" s="207" t="s">
        <v>1428</v>
      </c>
      <c r="K101" s="50"/>
    </row>
    <row r="102" spans="1:11" ht="37.5" customHeight="1" x14ac:dyDescent="0.3">
      <c r="A102" s="21" t="s">
        <v>14</v>
      </c>
      <c r="B102" s="21" t="s">
        <v>15</v>
      </c>
      <c r="C102" s="27" t="s">
        <v>635</v>
      </c>
      <c r="D102" s="17"/>
      <c r="E102" s="17"/>
      <c r="F102" s="45">
        <f>F103+F104</f>
        <v>14203.523660714285</v>
      </c>
      <c r="G102" s="96"/>
      <c r="H102" s="91"/>
      <c r="I102" s="96">
        <f>I103+I104+I105+I106</f>
        <v>32053.098380000003</v>
      </c>
      <c r="J102" s="50"/>
      <c r="K102" s="50"/>
    </row>
    <row r="103" spans="1:11" ht="47.25" customHeight="1" x14ac:dyDescent="0.25">
      <c r="A103" s="22" t="s">
        <v>37</v>
      </c>
      <c r="B103" s="22" t="s">
        <v>17</v>
      </c>
      <c r="C103" s="24" t="s">
        <v>636</v>
      </c>
      <c r="D103" s="10" t="s">
        <v>101</v>
      </c>
      <c r="E103" s="10">
        <v>2</v>
      </c>
      <c r="F103" s="56">
        <v>11234.782142857142</v>
      </c>
      <c r="G103" s="126" t="s">
        <v>101</v>
      </c>
      <c r="H103" s="126">
        <v>2</v>
      </c>
      <c r="I103" s="102">
        <v>12046.848400000001</v>
      </c>
      <c r="J103" s="210" t="s">
        <v>1445</v>
      </c>
      <c r="K103" s="294">
        <v>15155.66807</v>
      </c>
    </row>
    <row r="104" spans="1:11" ht="45" x14ac:dyDescent="0.25">
      <c r="A104" s="22" t="s">
        <v>38</v>
      </c>
      <c r="B104" s="22" t="s">
        <v>18</v>
      </c>
      <c r="C104" s="28" t="s">
        <v>480</v>
      </c>
      <c r="D104" s="10" t="s">
        <v>101</v>
      </c>
      <c r="E104" s="10">
        <v>1</v>
      </c>
      <c r="F104" s="56">
        <v>2968.7415178571428</v>
      </c>
      <c r="G104" s="126" t="s">
        <v>101</v>
      </c>
      <c r="H104" s="126">
        <v>1</v>
      </c>
      <c r="I104" s="102">
        <v>942.85713999999996</v>
      </c>
      <c r="J104" s="210" t="s">
        <v>1445</v>
      </c>
      <c r="K104" s="294">
        <v>1115</v>
      </c>
    </row>
    <row r="105" spans="1:11" ht="30" x14ac:dyDescent="0.25">
      <c r="A105" s="22"/>
      <c r="B105" s="22" t="s">
        <v>20</v>
      </c>
      <c r="C105" s="134" t="s">
        <v>486</v>
      </c>
      <c r="D105" s="55"/>
      <c r="E105" s="135"/>
      <c r="F105" s="56"/>
      <c r="G105" s="238" t="s">
        <v>12</v>
      </c>
      <c r="H105" s="257">
        <v>6</v>
      </c>
      <c r="I105" s="102">
        <v>18857.14284</v>
      </c>
      <c r="J105" s="213" t="s">
        <v>1481</v>
      </c>
      <c r="K105" s="50"/>
    </row>
    <row r="106" spans="1:11" ht="30" x14ac:dyDescent="0.25">
      <c r="A106" s="22"/>
      <c r="B106" s="22" t="s">
        <v>21</v>
      </c>
      <c r="C106" s="134" t="s">
        <v>831</v>
      </c>
      <c r="D106" s="55"/>
      <c r="E106" s="135"/>
      <c r="F106" s="56"/>
      <c r="G106" s="238" t="s">
        <v>832</v>
      </c>
      <c r="H106" s="257">
        <v>6</v>
      </c>
      <c r="I106" s="102">
        <v>206.25</v>
      </c>
      <c r="J106" s="213" t="s">
        <v>1481</v>
      </c>
      <c r="K106" s="50"/>
    </row>
    <row r="107" spans="1:11" ht="36" customHeight="1" x14ac:dyDescent="0.3">
      <c r="A107" s="21" t="s">
        <v>40</v>
      </c>
      <c r="B107" s="21" t="s">
        <v>24</v>
      </c>
      <c r="C107" s="16" t="s">
        <v>637</v>
      </c>
      <c r="D107" s="10"/>
      <c r="E107" s="10"/>
      <c r="F107" s="46">
        <f>SUM(F108:F124)</f>
        <v>225872.40624285708</v>
      </c>
      <c r="G107" s="197"/>
      <c r="H107" s="91"/>
      <c r="I107" s="197">
        <f>SUM(I108:I125)</f>
        <v>22488.018920000002</v>
      </c>
      <c r="J107" s="50"/>
      <c r="K107" s="50"/>
    </row>
    <row r="108" spans="1:11" ht="43.5" customHeight="1" x14ac:dyDescent="0.3">
      <c r="A108" s="22" t="s">
        <v>41</v>
      </c>
      <c r="B108" s="22"/>
      <c r="C108" s="12" t="s">
        <v>638</v>
      </c>
      <c r="D108" s="25" t="s">
        <v>12</v>
      </c>
      <c r="E108" s="25">
        <v>6</v>
      </c>
      <c r="F108" s="51">
        <v>8035.7142857142844</v>
      </c>
      <c r="G108" s="252"/>
      <c r="H108" s="91"/>
      <c r="I108" s="102"/>
      <c r="J108" s="212" t="s">
        <v>1449</v>
      </c>
      <c r="K108" s="50"/>
    </row>
    <row r="109" spans="1:11" ht="57.75" customHeight="1" x14ac:dyDescent="0.3">
      <c r="A109" s="22" t="s">
        <v>43</v>
      </c>
      <c r="B109" s="22"/>
      <c r="C109" s="28" t="s">
        <v>639</v>
      </c>
      <c r="D109" s="25" t="s">
        <v>101</v>
      </c>
      <c r="E109" s="25">
        <v>2</v>
      </c>
      <c r="F109" s="51">
        <v>8035.7142857142844</v>
      </c>
      <c r="G109" s="252"/>
      <c r="H109" s="91"/>
      <c r="I109" s="102"/>
      <c r="J109" s="213" t="s">
        <v>1449</v>
      </c>
      <c r="K109" s="50"/>
    </row>
    <row r="110" spans="1:11" ht="44.25" customHeight="1" x14ac:dyDescent="0.25">
      <c r="A110" s="22" t="s">
        <v>44</v>
      </c>
      <c r="B110" s="22" t="s">
        <v>48</v>
      </c>
      <c r="C110" s="24" t="s">
        <v>489</v>
      </c>
      <c r="D110" s="25" t="s">
        <v>101</v>
      </c>
      <c r="E110" s="25">
        <v>7</v>
      </c>
      <c r="F110" s="51">
        <v>30899.062499999996</v>
      </c>
      <c r="G110" s="252" t="s">
        <v>30</v>
      </c>
      <c r="H110" s="122">
        <v>2</v>
      </c>
      <c r="I110" s="102">
        <v>8580.4832200000001</v>
      </c>
      <c r="J110" s="212" t="s">
        <v>1452</v>
      </c>
      <c r="K110" s="294">
        <v>8785.1789100000005</v>
      </c>
    </row>
    <row r="111" spans="1:11" ht="42.75" customHeight="1" x14ac:dyDescent="0.25">
      <c r="A111" s="22" t="s">
        <v>45</v>
      </c>
      <c r="B111" s="22" t="s">
        <v>47</v>
      </c>
      <c r="C111" s="28" t="s">
        <v>640</v>
      </c>
      <c r="D111" s="25" t="s">
        <v>101</v>
      </c>
      <c r="E111" s="25">
        <v>7</v>
      </c>
      <c r="F111" s="51">
        <v>28124.999999999996</v>
      </c>
      <c r="G111" s="252" t="s">
        <v>30</v>
      </c>
      <c r="H111" s="122">
        <v>2</v>
      </c>
      <c r="I111" s="102">
        <v>4478.9642800000001</v>
      </c>
      <c r="J111" s="212" t="s">
        <v>1452</v>
      </c>
      <c r="K111" s="50"/>
    </row>
    <row r="112" spans="1:11" ht="45.75" customHeight="1" x14ac:dyDescent="0.3">
      <c r="A112" s="22" t="s">
        <v>463</v>
      </c>
      <c r="B112" s="22"/>
      <c r="C112" s="24" t="s">
        <v>520</v>
      </c>
      <c r="D112" s="25" t="s">
        <v>101</v>
      </c>
      <c r="E112" s="25">
        <v>7</v>
      </c>
      <c r="F112" s="51">
        <v>32766.656249999996</v>
      </c>
      <c r="G112" s="252"/>
      <c r="H112" s="91"/>
      <c r="I112" s="102"/>
      <c r="J112" s="212" t="s">
        <v>1449</v>
      </c>
      <c r="K112" s="50"/>
    </row>
    <row r="113" spans="1:11" ht="48.75" customHeight="1" x14ac:dyDescent="0.3">
      <c r="A113" s="22" t="s">
        <v>464</v>
      </c>
      <c r="B113" s="22"/>
      <c r="C113" s="28" t="s">
        <v>641</v>
      </c>
      <c r="D113" s="25" t="s">
        <v>101</v>
      </c>
      <c r="E113" s="25">
        <v>7</v>
      </c>
      <c r="F113" s="51">
        <v>28124.999999999996</v>
      </c>
      <c r="G113" s="252"/>
      <c r="H113" s="91"/>
      <c r="I113" s="102"/>
      <c r="J113" s="212" t="s">
        <v>1449</v>
      </c>
      <c r="K113" s="50"/>
    </row>
    <row r="114" spans="1:11" ht="76.5" customHeight="1" x14ac:dyDescent="0.3">
      <c r="A114" s="22" t="s">
        <v>465</v>
      </c>
      <c r="B114" s="22"/>
      <c r="C114" s="24" t="s">
        <v>642</v>
      </c>
      <c r="D114" s="25" t="s">
        <v>101</v>
      </c>
      <c r="E114" s="25">
        <v>1</v>
      </c>
      <c r="F114" s="51">
        <v>4414.1517857142853</v>
      </c>
      <c r="G114" s="252"/>
      <c r="H114" s="91"/>
      <c r="I114" s="102"/>
      <c r="J114" s="212" t="s">
        <v>1480</v>
      </c>
      <c r="K114" s="50"/>
    </row>
    <row r="115" spans="1:11" ht="73.5" customHeight="1" x14ac:dyDescent="0.3">
      <c r="A115" s="22" t="s">
        <v>466</v>
      </c>
      <c r="B115" s="22"/>
      <c r="C115" s="28" t="s">
        <v>643</v>
      </c>
      <c r="D115" s="25" t="s">
        <v>101</v>
      </c>
      <c r="E115" s="25">
        <v>1</v>
      </c>
      <c r="F115" s="51">
        <v>4017.8571428571422</v>
      </c>
      <c r="G115" s="252"/>
      <c r="H115" s="91"/>
      <c r="I115" s="102"/>
      <c r="J115" s="212" t="s">
        <v>1480</v>
      </c>
      <c r="K115" s="50"/>
    </row>
    <row r="116" spans="1:11" ht="46.5" customHeight="1" x14ac:dyDescent="0.3">
      <c r="A116" s="22" t="s">
        <v>523</v>
      </c>
      <c r="B116" s="22"/>
      <c r="C116" s="28" t="s">
        <v>644</v>
      </c>
      <c r="D116" s="25" t="s">
        <v>101</v>
      </c>
      <c r="E116" s="25">
        <v>5</v>
      </c>
      <c r="F116" s="51">
        <v>20089.285714285714</v>
      </c>
      <c r="G116" s="252"/>
      <c r="H116" s="91"/>
      <c r="I116" s="102"/>
      <c r="J116" s="212" t="s">
        <v>1449</v>
      </c>
      <c r="K116" s="50"/>
    </row>
    <row r="117" spans="1:11" ht="45" customHeight="1" x14ac:dyDescent="0.3">
      <c r="A117" s="22" t="s">
        <v>645</v>
      </c>
      <c r="B117" s="22"/>
      <c r="C117" s="28" t="s">
        <v>646</v>
      </c>
      <c r="D117" s="25" t="s">
        <v>101</v>
      </c>
      <c r="E117" s="25">
        <v>6</v>
      </c>
      <c r="F117" s="51">
        <v>10505.357142857141</v>
      </c>
      <c r="G117" s="252"/>
      <c r="H117" s="91"/>
      <c r="I117" s="102"/>
      <c r="J117" s="212" t="s">
        <v>1449</v>
      </c>
      <c r="K117" s="50"/>
    </row>
    <row r="118" spans="1:11" ht="75.75" customHeight="1" x14ac:dyDescent="0.3">
      <c r="A118" s="22" t="s">
        <v>647</v>
      </c>
      <c r="B118" s="22"/>
      <c r="C118" s="28" t="s">
        <v>648</v>
      </c>
      <c r="D118" s="10" t="s">
        <v>12</v>
      </c>
      <c r="E118" s="10">
        <v>1</v>
      </c>
      <c r="F118" s="56">
        <v>3555.3928500000002</v>
      </c>
      <c r="G118" s="245"/>
      <c r="H118" s="91"/>
      <c r="I118" s="102"/>
      <c r="J118" s="212" t="s">
        <v>1480</v>
      </c>
      <c r="K118" s="50"/>
    </row>
    <row r="119" spans="1:11" ht="48" customHeight="1" x14ac:dyDescent="0.3">
      <c r="A119" s="22" t="s">
        <v>649</v>
      </c>
      <c r="B119" s="22"/>
      <c r="C119" s="28" t="s">
        <v>650</v>
      </c>
      <c r="D119" s="10" t="s">
        <v>12</v>
      </c>
      <c r="E119" s="10">
        <v>1</v>
      </c>
      <c r="F119" s="56">
        <v>2036.785714285714</v>
      </c>
      <c r="G119" s="245"/>
      <c r="H119" s="91"/>
      <c r="I119" s="102"/>
      <c r="J119" s="212" t="s">
        <v>1448</v>
      </c>
      <c r="K119" s="50"/>
    </row>
    <row r="120" spans="1:11" ht="47.25" customHeight="1" x14ac:dyDescent="0.3">
      <c r="A120" s="22" t="s">
        <v>651</v>
      </c>
      <c r="B120" s="22"/>
      <c r="C120" s="24" t="s">
        <v>652</v>
      </c>
      <c r="D120" s="10" t="s">
        <v>12</v>
      </c>
      <c r="E120" s="10">
        <v>1</v>
      </c>
      <c r="F120" s="56">
        <v>11083.571428571428</v>
      </c>
      <c r="G120" s="245"/>
      <c r="H120" s="91"/>
      <c r="I120" s="102"/>
      <c r="J120" s="212" t="s">
        <v>1448</v>
      </c>
      <c r="K120" s="50"/>
    </row>
    <row r="121" spans="1:11" ht="75.75" x14ac:dyDescent="0.3">
      <c r="A121" s="22" t="s">
        <v>653</v>
      </c>
      <c r="B121" s="22"/>
      <c r="C121" s="24" t="s">
        <v>654</v>
      </c>
      <c r="D121" s="10" t="s">
        <v>12</v>
      </c>
      <c r="E121" s="10">
        <v>1</v>
      </c>
      <c r="F121" s="56">
        <v>31019.999999999996</v>
      </c>
      <c r="G121" s="245"/>
      <c r="H121" s="91"/>
      <c r="I121" s="102"/>
      <c r="J121" s="212" t="s">
        <v>1480</v>
      </c>
      <c r="K121" s="50"/>
    </row>
    <row r="122" spans="1:11" ht="75.75" x14ac:dyDescent="0.3">
      <c r="A122" s="22" t="s">
        <v>655</v>
      </c>
      <c r="B122" s="22"/>
      <c r="C122" s="24" t="s">
        <v>656</v>
      </c>
      <c r="D122" s="25" t="s">
        <v>12</v>
      </c>
      <c r="E122" s="25">
        <v>3</v>
      </c>
      <c r="F122" s="56">
        <v>1053.2142857142858</v>
      </c>
      <c r="G122" s="245"/>
      <c r="H122" s="91"/>
      <c r="I122" s="102"/>
      <c r="J122" s="212" t="s">
        <v>1480</v>
      </c>
      <c r="K122" s="50"/>
    </row>
    <row r="123" spans="1:11" ht="75.75" x14ac:dyDescent="0.3">
      <c r="A123" s="22" t="s">
        <v>657</v>
      </c>
      <c r="B123" s="22"/>
      <c r="C123" s="24" t="s">
        <v>552</v>
      </c>
      <c r="D123" s="25" t="s">
        <v>12</v>
      </c>
      <c r="E123" s="25">
        <v>4</v>
      </c>
      <c r="F123" s="56">
        <v>1404.285714285714</v>
      </c>
      <c r="G123" s="245"/>
      <c r="H123" s="91"/>
      <c r="I123" s="102"/>
      <c r="J123" s="212" t="s">
        <v>1480</v>
      </c>
      <c r="K123" s="50"/>
    </row>
    <row r="124" spans="1:11" ht="75.75" x14ac:dyDescent="0.3">
      <c r="A124" s="22" t="s">
        <v>658</v>
      </c>
      <c r="B124" s="22"/>
      <c r="C124" s="24" t="s">
        <v>659</v>
      </c>
      <c r="D124" s="25" t="s">
        <v>12</v>
      </c>
      <c r="E124" s="25">
        <v>79</v>
      </c>
      <c r="F124" s="56">
        <v>705.35714285714289</v>
      </c>
      <c r="G124" s="245"/>
      <c r="H124" s="91"/>
      <c r="I124" s="102"/>
      <c r="J124" s="212" t="s">
        <v>1480</v>
      </c>
      <c r="K124" s="50"/>
    </row>
    <row r="125" spans="1:11" ht="30.75" customHeight="1" x14ac:dyDescent="0.25">
      <c r="A125" s="22"/>
      <c r="B125" s="203" t="s">
        <v>481</v>
      </c>
      <c r="C125" s="134" t="s">
        <v>486</v>
      </c>
      <c r="D125" s="132"/>
      <c r="E125" s="133"/>
      <c r="F125" s="56"/>
      <c r="G125" s="238" t="s">
        <v>12</v>
      </c>
      <c r="H125" s="257">
        <v>3</v>
      </c>
      <c r="I125" s="102">
        <v>9428.5714200000002</v>
      </c>
      <c r="J125" s="213" t="s">
        <v>1481</v>
      </c>
      <c r="K125" s="50"/>
    </row>
    <row r="126" spans="1:11" ht="38.25" customHeight="1" x14ac:dyDescent="0.3">
      <c r="A126" s="21" t="s">
        <v>15</v>
      </c>
      <c r="B126" s="21" t="s">
        <v>22</v>
      </c>
      <c r="C126" s="29" t="s">
        <v>937</v>
      </c>
      <c r="D126" s="21"/>
      <c r="E126" s="21"/>
      <c r="F126" s="46">
        <f>F127</f>
        <v>351.0714285714285</v>
      </c>
      <c r="G126" s="197"/>
      <c r="H126" s="91"/>
      <c r="I126" s="197">
        <f>SUM(I127:I130)</f>
        <v>12118.46428</v>
      </c>
      <c r="J126" s="50"/>
      <c r="K126" s="50"/>
    </row>
    <row r="127" spans="1:11" ht="46.5" customHeight="1" x14ac:dyDescent="0.25">
      <c r="A127" s="22" t="s">
        <v>17</v>
      </c>
      <c r="B127" s="22" t="s">
        <v>23</v>
      </c>
      <c r="C127" s="24" t="s">
        <v>552</v>
      </c>
      <c r="D127" s="25" t="s">
        <v>12</v>
      </c>
      <c r="E127" s="25">
        <v>1</v>
      </c>
      <c r="F127" s="51">
        <v>351.0714285714285</v>
      </c>
      <c r="G127" s="238" t="s">
        <v>12</v>
      </c>
      <c r="H127" s="238">
        <v>1</v>
      </c>
      <c r="I127" s="102">
        <v>1161.4526800000001</v>
      </c>
      <c r="J127" s="210" t="s">
        <v>1445</v>
      </c>
      <c r="K127" s="294">
        <v>1543.3389999999999</v>
      </c>
    </row>
    <row r="128" spans="1:11" ht="30.75" customHeight="1" x14ac:dyDescent="0.3">
      <c r="A128" s="22"/>
      <c r="B128" s="22" t="s">
        <v>46</v>
      </c>
      <c r="C128" s="136" t="s">
        <v>833</v>
      </c>
      <c r="D128" s="20"/>
      <c r="E128" s="20"/>
      <c r="F128" s="51"/>
      <c r="G128" s="125" t="s">
        <v>12</v>
      </c>
      <c r="H128" s="238">
        <v>2</v>
      </c>
      <c r="I128" s="102">
        <v>1425.3151800000001</v>
      </c>
      <c r="J128" s="138" t="s">
        <v>1428</v>
      </c>
      <c r="K128" s="294">
        <v>1890</v>
      </c>
    </row>
    <row r="129" spans="1:11" ht="30.75" customHeight="1" x14ac:dyDescent="0.3">
      <c r="A129" s="22"/>
      <c r="B129" s="22" t="s">
        <v>468</v>
      </c>
      <c r="C129" s="137" t="s">
        <v>486</v>
      </c>
      <c r="D129" s="20"/>
      <c r="E129" s="20"/>
      <c r="F129" s="51"/>
      <c r="G129" s="238" t="s">
        <v>12</v>
      </c>
      <c r="H129" s="257">
        <v>3</v>
      </c>
      <c r="I129" s="102">
        <v>9428.5714200000002</v>
      </c>
      <c r="J129" s="138" t="s">
        <v>1428</v>
      </c>
      <c r="K129" s="294"/>
    </row>
    <row r="130" spans="1:11" ht="30.75" customHeight="1" x14ac:dyDescent="0.3">
      <c r="A130" s="22"/>
      <c r="B130" s="22" t="s">
        <v>474</v>
      </c>
      <c r="C130" s="137" t="s">
        <v>831</v>
      </c>
      <c r="D130" s="20"/>
      <c r="E130" s="20"/>
      <c r="F130" s="51"/>
      <c r="G130" s="238" t="s">
        <v>832</v>
      </c>
      <c r="H130" s="257">
        <v>3</v>
      </c>
      <c r="I130" s="102">
        <v>103.125</v>
      </c>
      <c r="J130" s="138" t="s">
        <v>1428</v>
      </c>
      <c r="K130" s="294">
        <v>61.812449999999998</v>
      </c>
    </row>
    <row r="131" spans="1:11" ht="30.75" customHeight="1" x14ac:dyDescent="0.3">
      <c r="A131" s="22"/>
      <c r="B131" s="21" t="s">
        <v>49</v>
      </c>
      <c r="C131" s="16" t="s">
        <v>834</v>
      </c>
      <c r="D131" s="20"/>
      <c r="E131" s="20"/>
      <c r="F131" s="51"/>
      <c r="G131" s="238"/>
      <c r="H131" s="257"/>
      <c r="I131" s="117">
        <f>SUM(I132)</f>
        <v>18857.14284</v>
      </c>
      <c r="J131" s="20"/>
      <c r="K131" s="50"/>
    </row>
    <row r="132" spans="1:11" ht="30.75" customHeight="1" x14ac:dyDescent="0.3">
      <c r="A132" s="22"/>
      <c r="B132" s="203" t="s">
        <v>51</v>
      </c>
      <c r="C132" s="49" t="s">
        <v>486</v>
      </c>
      <c r="D132" s="20"/>
      <c r="E132" s="20"/>
      <c r="F132" s="51"/>
      <c r="G132" s="238" t="s">
        <v>12</v>
      </c>
      <c r="H132" s="257">
        <v>6</v>
      </c>
      <c r="I132" s="102">
        <v>18857.14284</v>
      </c>
      <c r="J132" s="213" t="s">
        <v>1481</v>
      </c>
      <c r="K132" s="50"/>
    </row>
    <row r="133" spans="1:11" ht="30.75" customHeight="1" x14ac:dyDescent="0.3">
      <c r="A133" s="22"/>
      <c r="B133" s="21" t="s">
        <v>60</v>
      </c>
      <c r="C133" s="16" t="s">
        <v>835</v>
      </c>
      <c r="D133" s="20"/>
      <c r="E133" s="20"/>
      <c r="F133" s="51"/>
      <c r="G133" s="238"/>
      <c r="H133" s="257"/>
      <c r="I133" s="117">
        <f>SUM(I134:I140)</f>
        <v>34985.427290000007</v>
      </c>
      <c r="J133" s="20"/>
      <c r="K133" s="50"/>
    </row>
    <row r="134" spans="1:11" ht="30.75" customHeight="1" x14ac:dyDescent="0.3">
      <c r="A134" s="22"/>
      <c r="B134" s="22" t="s">
        <v>61</v>
      </c>
      <c r="C134" s="24" t="s">
        <v>836</v>
      </c>
      <c r="D134" s="20"/>
      <c r="E134" s="20"/>
      <c r="F134" s="51"/>
      <c r="G134" s="122" t="s">
        <v>12</v>
      </c>
      <c r="H134" s="122">
        <v>1</v>
      </c>
      <c r="I134" s="102">
        <v>2750</v>
      </c>
      <c r="J134" s="213" t="s">
        <v>1481</v>
      </c>
      <c r="K134" s="299">
        <v>524.28</v>
      </c>
    </row>
    <row r="135" spans="1:11" ht="30.75" customHeight="1" x14ac:dyDescent="0.3">
      <c r="A135" s="22"/>
      <c r="B135" s="22" t="s">
        <v>62</v>
      </c>
      <c r="C135" s="24" t="s">
        <v>831</v>
      </c>
      <c r="D135" s="20"/>
      <c r="E135" s="20"/>
      <c r="F135" s="51"/>
      <c r="G135" s="126" t="s">
        <v>12</v>
      </c>
      <c r="H135" s="126">
        <v>3</v>
      </c>
      <c r="I135" s="102">
        <v>103.125</v>
      </c>
      <c r="J135" s="213" t="s">
        <v>1481</v>
      </c>
      <c r="K135" s="300">
        <v>61.812449999999998</v>
      </c>
    </row>
    <row r="136" spans="1:11" ht="30.75" customHeight="1" x14ac:dyDescent="0.3">
      <c r="A136" s="22"/>
      <c r="B136" s="22" t="s">
        <v>540</v>
      </c>
      <c r="C136" s="134" t="s">
        <v>486</v>
      </c>
      <c r="D136" s="20"/>
      <c r="E136" s="20"/>
      <c r="F136" s="51"/>
      <c r="G136" s="238" t="s">
        <v>12</v>
      </c>
      <c r="H136" s="257">
        <v>3</v>
      </c>
      <c r="I136" s="102">
        <v>9428.5714200000002</v>
      </c>
      <c r="J136" s="213" t="s">
        <v>1481</v>
      </c>
      <c r="K136" s="50"/>
    </row>
    <row r="137" spans="1:11" ht="30.75" customHeight="1" x14ac:dyDescent="0.3">
      <c r="A137" s="22"/>
      <c r="B137" s="22" t="s">
        <v>961</v>
      </c>
      <c r="C137" s="134" t="s">
        <v>475</v>
      </c>
      <c r="D137" s="20"/>
      <c r="E137" s="20"/>
      <c r="F137" s="51"/>
      <c r="G137" s="238" t="s">
        <v>12</v>
      </c>
      <c r="H137" s="257">
        <v>3</v>
      </c>
      <c r="I137" s="102">
        <v>9428.5714200000002</v>
      </c>
      <c r="J137" s="213" t="s">
        <v>1481</v>
      </c>
      <c r="K137" s="50"/>
    </row>
    <row r="138" spans="1:11" ht="30.75" customHeight="1" x14ac:dyDescent="0.3">
      <c r="A138" s="22"/>
      <c r="B138" s="22" t="s">
        <v>962</v>
      </c>
      <c r="C138" s="8" t="s">
        <v>837</v>
      </c>
      <c r="D138" s="20"/>
      <c r="E138" s="20"/>
      <c r="F138" s="51"/>
      <c r="G138" s="238" t="s">
        <v>12</v>
      </c>
      <c r="H138" s="238">
        <v>1</v>
      </c>
      <c r="I138" s="102">
        <v>960.84802999999999</v>
      </c>
      <c r="J138" s="213" t="s">
        <v>1481</v>
      </c>
      <c r="K138" s="50"/>
    </row>
    <row r="139" spans="1:11" ht="30.75" customHeight="1" x14ac:dyDescent="0.3">
      <c r="A139" s="22"/>
      <c r="B139" s="22" t="s">
        <v>963</v>
      </c>
      <c r="C139" s="137" t="s">
        <v>66</v>
      </c>
      <c r="D139" s="20"/>
      <c r="E139" s="20"/>
      <c r="F139" s="51"/>
      <c r="G139" s="238" t="s">
        <v>12</v>
      </c>
      <c r="H139" s="238">
        <v>1</v>
      </c>
      <c r="I139" s="102">
        <v>528.59713999999997</v>
      </c>
      <c r="J139" s="213" t="s">
        <v>1481</v>
      </c>
      <c r="K139" s="50"/>
    </row>
    <row r="140" spans="1:11" ht="38.25" customHeight="1" x14ac:dyDescent="0.3">
      <c r="A140" s="22"/>
      <c r="B140" s="22" t="s">
        <v>964</v>
      </c>
      <c r="C140" s="24" t="s">
        <v>838</v>
      </c>
      <c r="D140" s="20"/>
      <c r="E140" s="20"/>
      <c r="F140" s="51"/>
      <c r="G140" s="238" t="s">
        <v>101</v>
      </c>
      <c r="H140" s="258">
        <v>2</v>
      </c>
      <c r="I140" s="102">
        <v>11785.71428</v>
      </c>
      <c r="J140" s="213" t="s">
        <v>1481</v>
      </c>
      <c r="K140" s="50"/>
    </row>
    <row r="141" spans="1:11" ht="37.5" customHeight="1" x14ac:dyDescent="0.3">
      <c r="A141" s="21" t="s">
        <v>22</v>
      </c>
      <c r="B141" s="21" t="s">
        <v>54</v>
      </c>
      <c r="C141" s="16" t="s">
        <v>660</v>
      </c>
      <c r="D141" s="10"/>
      <c r="E141" s="10"/>
      <c r="F141" s="46">
        <f>SUM(F142:F149)</f>
        <v>47936.421053571437</v>
      </c>
      <c r="G141" s="197"/>
      <c r="H141" s="91"/>
      <c r="I141" s="197">
        <f>SUM(I142:I149)</f>
        <v>29427.991610000001</v>
      </c>
      <c r="J141" s="50"/>
      <c r="K141" s="50"/>
    </row>
    <row r="142" spans="1:11" ht="30.75" customHeight="1" x14ac:dyDescent="0.3">
      <c r="A142" s="22" t="s">
        <v>23</v>
      </c>
      <c r="B142" s="22"/>
      <c r="C142" s="28" t="s">
        <v>661</v>
      </c>
      <c r="D142" s="10" t="s">
        <v>12</v>
      </c>
      <c r="E142" s="10">
        <v>1</v>
      </c>
      <c r="F142" s="56">
        <v>5816.6089999999995</v>
      </c>
      <c r="G142" s="245"/>
      <c r="H142" s="259"/>
      <c r="I142" s="102"/>
      <c r="J142" s="138" t="s">
        <v>1428</v>
      </c>
      <c r="K142" s="294"/>
    </row>
    <row r="143" spans="1:11" ht="43.5" customHeight="1" x14ac:dyDescent="0.25">
      <c r="A143" s="22" t="s">
        <v>46</v>
      </c>
      <c r="B143" s="22" t="s">
        <v>558</v>
      </c>
      <c r="C143" s="35" t="s">
        <v>483</v>
      </c>
      <c r="D143" s="22" t="s">
        <v>12</v>
      </c>
      <c r="E143" s="22" t="s">
        <v>0</v>
      </c>
      <c r="F143" s="56">
        <v>1654.4499999999998</v>
      </c>
      <c r="G143" s="245" t="s">
        <v>12</v>
      </c>
      <c r="H143" s="122">
        <v>1</v>
      </c>
      <c r="I143" s="102">
        <v>7660.7142899999999</v>
      </c>
      <c r="J143" s="210" t="s">
        <v>1445</v>
      </c>
      <c r="K143" s="301">
        <v>524.28</v>
      </c>
    </row>
    <row r="144" spans="1:11" ht="46.5" customHeight="1" x14ac:dyDescent="0.3">
      <c r="A144" s="22" t="s">
        <v>468</v>
      </c>
      <c r="B144" s="22"/>
      <c r="C144" s="24" t="s">
        <v>489</v>
      </c>
      <c r="D144" s="25" t="s">
        <v>12</v>
      </c>
      <c r="E144" s="48">
        <v>3</v>
      </c>
      <c r="F144" s="64">
        <v>13242.455357142857</v>
      </c>
      <c r="G144" s="260"/>
      <c r="H144" s="259"/>
      <c r="I144" s="102"/>
      <c r="J144" s="212" t="s">
        <v>1449</v>
      </c>
      <c r="K144" s="294"/>
    </row>
    <row r="145" spans="1:12" ht="44.25" customHeight="1" x14ac:dyDescent="0.25">
      <c r="A145" s="22" t="s">
        <v>474</v>
      </c>
      <c r="B145" s="22" t="s">
        <v>55</v>
      </c>
      <c r="C145" s="28" t="s">
        <v>522</v>
      </c>
      <c r="D145" s="25" t="s">
        <v>12</v>
      </c>
      <c r="E145" s="48">
        <v>3</v>
      </c>
      <c r="F145" s="64">
        <v>12053.571428571428</v>
      </c>
      <c r="G145" s="238" t="s">
        <v>12</v>
      </c>
      <c r="H145" s="258">
        <v>3</v>
      </c>
      <c r="I145" s="102">
        <v>6716.0892899999999</v>
      </c>
      <c r="J145" s="210" t="s">
        <v>1445</v>
      </c>
      <c r="K145" s="294">
        <v>5820</v>
      </c>
      <c r="L145" s="295"/>
    </row>
    <row r="146" spans="1:12" ht="42" customHeight="1" x14ac:dyDescent="0.25">
      <c r="A146" s="22" t="s">
        <v>476</v>
      </c>
      <c r="B146" s="22" t="s">
        <v>538</v>
      </c>
      <c r="C146" s="24" t="s">
        <v>520</v>
      </c>
      <c r="D146" s="25" t="s">
        <v>12</v>
      </c>
      <c r="E146" s="48">
        <v>1</v>
      </c>
      <c r="F146" s="64">
        <v>4680.9508928571431</v>
      </c>
      <c r="G146" s="238" t="s">
        <v>12</v>
      </c>
      <c r="H146" s="258">
        <v>1</v>
      </c>
      <c r="I146" s="102">
        <v>4290.24161</v>
      </c>
      <c r="J146" s="210" t="s">
        <v>1445</v>
      </c>
      <c r="K146" s="294">
        <v>5863.4335199999996</v>
      </c>
      <c r="L146" s="295"/>
    </row>
    <row r="147" spans="1:12" ht="42.75" customHeight="1" x14ac:dyDescent="0.25">
      <c r="A147" s="22" t="s">
        <v>477</v>
      </c>
      <c r="B147" s="22" t="s">
        <v>535</v>
      </c>
      <c r="C147" s="28" t="s">
        <v>521</v>
      </c>
      <c r="D147" s="25" t="s">
        <v>12</v>
      </c>
      <c r="E147" s="48">
        <v>1</v>
      </c>
      <c r="F147" s="64">
        <v>4017.8571428571422</v>
      </c>
      <c r="G147" s="260" t="s">
        <v>12</v>
      </c>
      <c r="H147" s="122">
        <v>1</v>
      </c>
      <c r="I147" s="102">
        <v>2239.4821400000001</v>
      </c>
      <c r="J147" s="210" t="s">
        <v>1445</v>
      </c>
      <c r="K147" s="301">
        <v>1940</v>
      </c>
      <c r="L147" s="295"/>
    </row>
    <row r="148" spans="1:12" ht="42" customHeight="1" x14ac:dyDescent="0.25">
      <c r="A148" s="22" t="s">
        <v>478</v>
      </c>
      <c r="B148" s="22" t="s">
        <v>536</v>
      </c>
      <c r="C148" s="28" t="s">
        <v>524</v>
      </c>
      <c r="D148" s="25" t="s">
        <v>12</v>
      </c>
      <c r="E148" s="48">
        <v>2</v>
      </c>
      <c r="F148" s="64">
        <v>3501.7857142857142</v>
      </c>
      <c r="G148" s="260" t="s">
        <v>12</v>
      </c>
      <c r="H148" s="122">
        <v>2</v>
      </c>
      <c r="I148" s="102">
        <v>7249.5892800000001</v>
      </c>
      <c r="J148" s="210" t="s">
        <v>1445</v>
      </c>
      <c r="K148" s="294">
        <v>4879.9979999999996</v>
      </c>
    </row>
    <row r="149" spans="1:12" ht="47.25" customHeight="1" x14ac:dyDescent="0.25">
      <c r="A149" s="22" t="s">
        <v>479</v>
      </c>
      <c r="B149" s="22" t="s">
        <v>959</v>
      </c>
      <c r="C149" s="28" t="s">
        <v>553</v>
      </c>
      <c r="D149" s="25" t="s">
        <v>12</v>
      </c>
      <c r="E149" s="48">
        <v>1</v>
      </c>
      <c r="F149" s="64">
        <v>2968.7415178571428</v>
      </c>
      <c r="G149" s="260" t="s">
        <v>12</v>
      </c>
      <c r="H149" s="122">
        <v>1</v>
      </c>
      <c r="I149" s="102">
        <v>1271.875</v>
      </c>
      <c r="J149" s="210" t="s">
        <v>1445</v>
      </c>
      <c r="K149" s="294">
        <v>1315</v>
      </c>
    </row>
    <row r="150" spans="1:12" ht="30.75" customHeight="1" x14ac:dyDescent="0.25">
      <c r="A150" s="22"/>
      <c r="B150" s="21" t="s">
        <v>63</v>
      </c>
      <c r="C150" s="16" t="s">
        <v>839</v>
      </c>
      <c r="D150" s="25"/>
      <c r="E150" s="48"/>
      <c r="F150" s="64"/>
      <c r="G150" s="260"/>
      <c r="H150" s="122"/>
      <c r="I150" s="117">
        <f>SUM(I151:I152)</f>
        <v>6184.0628299999998</v>
      </c>
      <c r="J150" s="50"/>
      <c r="K150" s="50"/>
    </row>
    <row r="151" spans="1:12" ht="58.5" customHeight="1" x14ac:dyDescent="0.25">
      <c r="A151" s="22"/>
      <c r="B151" s="22" t="s">
        <v>64</v>
      </c>
      <c r="C151" s="139" t="s">
        <v>840</v>
      </c>
      <c r="D151" s="25"/>
      <c r="E151" s="48"/>
      <c r="F151" s="64"/>
      <c r="G151" s="261" t="s">
        <v>848</v>
      </c>
      <c r="H151" s="262">
        <v>180</v>
      </c>
      <c r="I151" s="263">
        <v>5223.2147999999997</v>
      </c>
      <c r="J151" s="217" t="s">
        <v>1453</v>
      </c>
      <c r="K151" s="50"/>
    </row>
    <row r="152" spans="1:12" ht="30.75" customHeight="1" x14ac:dyDescent="0.25">
      <c r="A152" s="22"/>
      <c r="B152" s="22" t="s">
        <v>65</v>
      </c>
      <c r="C152" s="5" t="s">
        <v>841</v>
      </c>
      <c r="D152" s="25"/>
      <c r="E152" s="48"/>
      <c r="F152" s="64"/>
      <c r="G152" s="126" t="s">
        <v>12</v>
      </c>
      <c r="H152" s="126">
        <v>1</v>
      </c>
      <c r="I152" s="263">
        <v>960.84802999999999</v>
      </c>
      <c r="J152" s="138" t="s">
        <v>1428</v>
      </c>
      <c r="K152" s="50"/>
    </row>
    <row r="153" spans="1:12" ht="30.75" customHeight="1" x14ac:dyDescent="0.25">
      <c r="A153" s="22"/>
      <c r="B153" s="21" t="s">
        <v>67</v>
      </c>
      <c r="C153" s="16" t="s">
        <v>842</v>
      </c>
      <c r="D153" s="25"/>
      <c r="E153" s="48"/>
      <c r="F153" s="64"/>
      <c r="G153" s="238"/>
      <c r="H153" s="126"/>
      <c r="I153" s="264">
        <f>SUM(I154:I156)</f>
        <v>6417.80663</v>
      </c>
      <c r="J153" s="50"/>
      <c r="K153" s="50"/>
    </row>
    <row r="154" spans="1:12" ht="30.75" customHeight="1" x14ac:dyDescent="0.25">
      <c r="A154" s="22"/>
      <c r="B154" s="22" t="s">
        <v>68</v>
      </c>
      <c r="C154" s="140" t="s">
        <v>843</v>
      </c>
      <c r="D154" s="25"/>
      <c r="E154" s="48"/>
      <c r="F154" s="64"/>
      <c r="G154" s="258" t="s">
        <v>12</v>
      </c>
      <c r="H154" s="258">
        <v>1</v>
      </c>
      <c r="I154" s="263">
        <v>2657.8514300000002</v>
      </c>
      <c r="J154" s="213" t="s">
        <v>1481</v>
      </c>
      <c r="K154" s="294">
        <v>890.08</v>
      </c>
    </row>
    <row r="155" spans="1:12" ht="30.75" customHeight="1" x14ac:dyDescent="0.25">
      <c r="A155" s="22"/>
      <c r="B155" s="22" t="s">
        <v>69</v>
      </c>
      <c r="C155" s="28" t="s">
        <v>844</v>
      </c>
      <c r="D155" s="25"/>
      <c r="E155" s="48"/>
      <c r="F155" s="64"/>
      <c r="G155" s="126" t="s">
        <v>12</v>
      </c>
      <c r="H155" s="126">
        <v>19</v>
      </c>
      <c r="I155" s="263">
        <v>2799.1071700000002</v>
      </c>
      <c r="J155" s="213" t="s">
        <v>1481</v>
      </c>
      <c r="K155" s="294">
        <v>2536.4050000000002</v>
      </c>
    </row>
    <row r="156" spans="1:12" ht="30.75" customHeight="1" x14ac:dyDescent="0.25">
      <c r="A156" s="22"/>
      <c r="B156" s="22" t="s">
        <v>70</v>
      </c>
      <c r="C156" s="5" t="s">
        <v>841</v>
      </c>
      <c r="D156" s="25"/>
      <c r="E156" s="48"/>
      <c r="F156" s="64"/>
      <c r="G156" s="122" t="s">
        <v>12</v>
      </c>
      <c r="H156" s="258">
        <v>1</v>
      </c>
      <c r="I156" s="263">
        <v>960.84802999999999</v>
      </c>
      <c r="J156" s="138" t="s">
        <v>1428</v>
      </c>
      <c r="K156" s="294">
        <v>582.62199999999996</v>
      </c>
    </row>
    <row r="157" spans="1:12" ht="30.75" customHeight="1" x14ac:dyDescent="0.25">
      <c r="A157" s="22"/>
      <c r="B157" s="21" t="s">
        <v>71</v>
      </c>
      <c r="C157" s="16" t="s">
        <v>845</v>
      </c>
      <c r="D157" s="25"/>
      <c r="E157" s="48"/>
      <c r="F157" s="64"/>
      <c r="G157" s="238"/>
      <c r="H157" s="126"/>
      <c r="I157" s="264">
        <f>SUM(I158)</f>
        <v>58928.571430000004</v>
      </c>
      <c r="J157" s="50"/>
      <c r="K157" s="50"/>
    </row>
    <row r="158" spans="1:12" ht="30.75" customHeight="1" x14ac:dyDescent="0.25">
      <c r="A158" s="22"/>
      <c r="B158" s="22" t="s">
        <v>72</v>
      </c>
      <c r="C158" s="24" t="s">
        <v>846</v>
      </c>
      <c r="D158" s="25"/>
      <c r="E158" s="48"/>
      <c r="F158" s="64"/>
      <c r="G158" s="126" t="s">
        <v>12</v>
      </c>
      <c r="H158" s="126">
        <v>1</v>
      </c>
      <c r="I158" s="263">
        <v>58928.571430000004</v>
      </c>
      <c r="J158" s="213" t="s">
        <v>1481</v>
      </c>
      <c r="K158" s="50"/>
    </row>
    <row r="159" spans="1:12" ht="30.75" customHeight="1" x14ac:dyDescent="0.25">
      <c r="A159" s="22"/>
      <c r="B159" s="21" t="s">
        <v>73</v>
      </c>
      <c r="C159" s="16" t="s">
        <v>847</v>
      </c>
      <c r="D159" s="25"/>
      <c r="E159" s="48"/>
      <c r="F159" s="64"/>
      <c r="G159" s="238"/>
      <c r="H159" s="126"/>
      <c r="I159" s="264">
        <f>SUM(I160:I161)</f>
        <v>2127.9460600000002</v>
      </c>
      <c r="J159" s="50"/>
      <c r="K159" s="50"/>
    </row>
    <row r="160" spans="1:12" ht="30.75" customHeight="1" x14ac:dyDescent="0.25">
      <c r="A160" s="22"/>
      <c r="B160" s="22" t="s">
        <v>74</v>
      </c>
      <c r="C160" s="24" t="s">
        <v>831</v>
      </c>
      <c r="D160" s="25"/>
      <c r="E160" s="48"/>
      <c r="F160" s="64"/>
      <c r="G160" s="126" t="s">
        <v>12</v>
      </c>
      <c r="H160" s="126">
        <v>6</v>
      </c>
      <c r="I160" s="263">
        <v>206.25</v>
      </c>
      <c r="J160" s="213" t="s">
        <v>1481</v>
      </c>
      <c r="K160" s="294">
        <v>123.6249</v>
      </c>
    </row>
    <row r="161" spans="1:12" ht="30.75" customHeight="1" x14ac:dyDescent="0.25">
      <c r="A161" s="22"/>
      <c r="B161" s="22" t="s">
        <v>75</v>
      </c>
      <c r="C161" s="28" t="s">
        <v>841</v>
      </c>
      <c r="D161" s="25"/>
      <c r="E161" s="48"/>
      <c r="F161" s="64"/>
      <c r="G161" s="122" t="s">
        <v>12</v>
      </c>
      <c r="H161" s="122">
        <v>2</v>
      </c>
      <c r="I161" s="263">
        <v>1921.69606</v>
      </c>
      <c r="J161" s="138" t="s">
        <v>1428</v>
      </c>
      <c r="K161" s="299">
        <f>256.4</f>
        <v>256.39999999999998</v>
      </c>
      <c r="L161" s="296"/>
    </row>
    <row r="162" spans="1:12" ht="37.5" customHeight="1" x14ac:dyDescent="0.3">
      <c r="A162" s="33" t="s">
        <v>24</v>
      </c>
      <c r="B162" s="33" t="s">
        <v>76</v>
      </c>
      <c r="C162" s="16" t="s">
        <v>551</v>
      </c>
      <c r="D162" s="39"/>
      <c r="E162" s="28"/>
      <c r="F162" s="45">
        <f>SUM(F163:F174)</f>
        <v>81908.566071428562</v>
      </c>
      <c r="G162" s="96"/>
      <c r="H162" s="91"/>
      <c r="I162" s="96">
        <f>SUM(I163:I177)</f>
        <v>496815.82327428571</v>
      </c>
      <c r="J162" s="50"/>
      <c r="K162" s="50"/>
    </row>
    <row r="163" spans="1:12" ht="48.75" customHeight="1" x14ac:dyDescent="0.3">
      <c r="A163" s="34" t="s">
        <v>47</v>
      </c>
      <c r="B163" s="34"/>
      <c r="C163" s="24" t="s">
        <v>662</v>
      </c>
      <c r="D163" s="25" t="s">
        <v>12</v>
      </c>
      <c r="E163" s="25">
        <v>12</v>
      </c>
      <c r="F163" s="51">
        <v>239.50714285714284</v>
      </c>
      <c r="G163" s="252"/>
      <c r="H163" s="91"/>
      <c r="I163" s="102"/>
      <c r="J163" s="212" t="s">
        <v>1449</v>
      </c>
      <c r="K163" s="50"/>
    </row>
    <row r="164" spans="1:12" ht="48.75" customHeight="1" x14ac:dyDescent="0.3">
      <c r="A164" s="34" t="s">
        <v>48</v>
      </c>
      <c r="B164" s="34"/>
      <c r="C164" s="28" t="s">
        <v>663</v>
      </c>
      <c r="D164" s="25" t="s">
        <v>58</v>
      </c>
      <c r="E164" s="25">
        <v>2</v>
      </c>
      <c r="F164" s="51">
        <v>7107.142857142856</v>
      </c>
      <c r="G164" s="252"/>
      <c r="H164" s="91"/>
      <c r="I164" s="102"/>
      <c r="J164" s="212" t="s">
        <v>1449</v>
      </c>
      <c r="K164" s="50"/>
    </row>
    <row r="165" spans="1:12" ht="41.25" customHeight="1" x14ac:dyDescent="0.25">
      <c r="A165" s="34" t="s">
        <v>481</v>
      </c>
      <c r="B165" s="34" t="s">
        <v>966</v>
      </c>
      <c r="C165" s="36" t="s">
        <v>499</v>
      </c>
      <c r="D165" s="25" t="s">
        <v>12</v>
      </c>
      <c r="E165" s="25">
        <v>6</v>
      </c>
      <c r="F165" s="51">
        <v>31.296428571428567</v>
      </c>
      <c r="G165" s="252" t="s">
        <v>12</v>
      </c>
      <c r="H165" s="122">
        <v>6</v>
      </c>
      <c r="I165" s="102">
        <v>33</v>
      </c>
      <c r="J165" s="210" t="s">
        <v>1445</v>
      </c>
      <c r="K165" s="50"/>
    </row>
    <row r="166" spans="1:12" ht="42.75" customHeight="1" x14ac:dyDescent="0.25">
      <c r="A166" s="34" t="s">
        <v>482</v>
      </c>
      <c r="B166" s="34" t="s">
        <v>967</v>
      </c>
      <c r="C166" s="36" t="s">
        <v>498</v>
      </c>
      <c r="D166" s="25" t="s">
        <v>12</v>
      </c>
      <c r="E166" s="25">
        <v>6</v>
      </c>
      <c r="F166" s="51">
        <v>69.825000000000003</v>
      </c>
      <c r="G166" s="252" t="s">
        <v>12</v>
      </c>
      <c r="H166" s="122">
        <v>6</v>
      </c>
      <c r="I166" s="102">
        <v>33</v>
      </c>
      <c r="J166" s="210" t="s">
        <v>1445</v>
      </c>
      <c r="K166" s="50"/>
    </row>
    <row r="167" spans="1:12" ht="42" customHeight="1" x14ac:dyDescent="0.25">
      <c r="A167" s="34" t="s">
        <v>525</v>
      </c>
      <c r="B167" s="34" t="s">
        <v>968</v>
      </c>
      <c r="C167" s="24" t="s">
        <v>557</v>
      </c>
      <c r="D167" s="25" t="s">
        <v>12</v>
      </c>
      <c r="E167" s="25">
        <v>6</v>
      </c>
      <c r="F167" s="51">
        <v>348.21428571428567</v>
      </c>
      <c r="G167" s="252" t="s">
        <v>12</v>
      </c>
      <c r="H167" s="122">
        <v>6</v>
      </c>
      <c r="I167" s="102">
        <v>988.47378000000003</v>
      </c>
      <c r="J167" s="210" t="s">
        <v>1445</v>
      </c>
      <c r="K167" s="50"/>
    </row>
    <row r="168" spans="1:12" ht="45.75" customHeight="1" x14ac:dyDescent="0.25">
      <c r="A168" s="34" t="s">
        <v>526</v>
      </c>
      <c r="B168" s="34" t="s">
        <v>490</v>
      </c>
      <c r="C168" s="24" t="s">
        <v>534</v>
      </c>
      <c r="D168" s="25" t="s">
        <v>12</v>
      </c>
      <c r="E168" s="25">
        <v>6</v>
      </c>
      <c r="F168" s="51">
        <v>1572.8999999999999</v>
      </c>
      <c r="G168" s="238" t="s">
        <v>12</v>
      </c>
      <c r="H168" s="238">
        <v>6</v>
      </c>
      <c r="I168" s="102">
        <v>1703.03574</v>
      </c>
      <c r="J168" s="210" t="s">
        <v>1445</v>
      </c>
      <c r="K168" s="50"/>
    </row>
    <row r="169" spans="1:12" ht="45.75" customHeight="1" x14ac:dyDescent="0.25">
      <c r="A169" s="34" t="s">
        <v>528</v>
      </c>
      <c r="B169" s="34" t="s">
        <v>969</v>
      </c>
      <c r="C169" s="24" t="s">
        <v>534</v>
      </c>
      <c r="D169" s="25" t="s">
        <v>12</v>
      </c>
      <c r="E169" s="25">
        <v>44</v>
      </c>
      <c r="F169" s="51">
        <v>11534.599999999999</v>
      </c>
      <c r="G169" s="238" t="s">
        <v>12</v>
      </c>
      <c r="H169" s="122">
        <v>44</v>
      </c>
      <c r="I169" s="102">
        <v>12488.928760000001</v>
      </c>
      <c r="J169" s="210" t="s">
        <v>1445</v>
      </c>
      <c r="K169" s="50"/>
    </row>
    <row r="170" spans="1:12" ht="30.75" customHeight="1" x14ac:dyDescent="0.3">
      <c r="A170" s="34" t="s">
        <v>529</v>
      </c>
      <c r="B170" s="34" t="s">
        <v>970</v>
      </c>
      <c r="C170" s="24" t="s">
        <v>42</v>
      </c>
      <c r="D170" s="25"/>
      <c r="E170" s="25"/>
      <c r="F170" s="51"/>
      <c r="G170" s="252"/>
      <c r="H170" s="91"/>
      <c r="I170" s="102"/>
      <c r="J170" s="50"/>
      <c r="K170" s="50"/>
    </row>
    <row r="171" spans="1:12" ht="46.5" customHeight="1" x14ac:dyDescent="0.25">
      <c r="A171" s="34" t="s">
        <v>530</v>
      </c>
      <c r="B171" s="34" t="s">
        <v>971</v>
      </c>
      <c r="C171" s="28" t="s">
        <v>664</v>
      </c>
      <c r="D171" s="25" t="s">
        <v>31</v>
      </c>
      <c r="E171" s="25">
        <v>1</v>
      </c>
      <c r="F171" s="51">
        <v>14107.142857142857</v>
      </c>
      <c r="G171" s="238" t="s">
        <v>31</v>
      </c>
      <c r="H171" s="238">
        <v>1</v>
      </c>
      <c r="I171" s="102">
        <v>3633.92857</v>
      </c>
      <c r="J171" s="210" t="s">
        <v>1445</v>
      </c>
      <c r="K171" s="50"/>
    </row>
    <row r="172" spans="1:12" ht="42.75" customHeight="1" x14ac:dyDescent="0.25">
      <c r="A172" s="34" t="s">
        <v>531</v>
      </c>
      <c r="B172" s="34" t="s">
        <v>972</v>
      </c>
      <c r="C172" s="28" t="s">
        <v>665</v>
      </c>
      <c r="D172" s="25" t="s">
        <v>31</v>
      </c>
      <c r="E172" s="25">
        <v>1</v>
      </c>
      <c r="F172" s="51">
        <v>14107.142857142857</v>
      </c>
      <c r="G172" s="238" t="s">
        <v>31</v>
      </c>
      <c r="H172" s="238">
        <v>1</v>
      </c>
      <c r="I172" s="102">
        <v>3633.92857</v>
      </c>
      <c r="J172" s="210" t="s">
        <v>1445</v>
      </c>
      <c r="K172" s="50"/>
    </row>
    <row r="173" spans="1:12" ht="51.75" customHeight="1" x14ac:dyDescent="0.25">
      <c r="A173" s="34" t="s">
        <v>532</v>
      </c>
      <c r="B173" s="34" t="s">
        <v>973</v>
      </c>
      <c r="C173" s="28" t="s">
        <v>666</v>
      </c>
      <c r="D173" s="25" t="s">
        <v>31</v>
      </c>
      <c r="E173" s="25">
        <v>1</v>
      </c>
      <c r="F173" s="51">
        <v>16457.160714285714</v>
      </c>
      <c r="G173" s="238" t="s">
        <v>31</v>
      </c>
      <c r="H173" s="238">
        <v>1</v>
      </c>
      <c r="I173" s="102">
        <v>3633.92857</v>
      </c>
      <c r="J173" s="210" t="s">
        <v>1445</v>
      </c>
      <c r="K173" s="50"/>
    </row>
    <row r="174" spans="1:12" ht="46.5" customHeight="1" x14ac:dyDescent="0.25">
      <c r="A174" s="34" t="s">
        <v>533</v>
      </c>
      <c r="B174" s="34" t="s">
        <v>974</v>
      </c>
      <c r="C174" s="28" t="s">
        <v>667</v>
      </c>
      <c r="D174" s="25" t="s">
        <v>31</v>
      </c>
      <c r="E174" s="25">
        <v>1</v>
      </c>
      <c r="F174" s="51">
        <v>16333.633928571428</v>
      </c>
      <c r="G174" s="238" t="s">
        <v>31</v>
      </c>
      <c r="H174" s="238">
        <v>1</v>
      </c>
      <c r="I174" s="102">
        <v>3633.92857</v>
      </c>
      <c r="J174" s="210" t="s">
        <v>1445</v>
      </c>
      <c r="K174" s="50"/>
    </row>
    <row r="175" spans="1:12" ht="18.75" x14ac:dyDescent="0.25">
      <c r="A175" s="34"/>
      <c r="B175" s="34" t="s">
        <v>77</v>
      </c>
      <c r="C175" s="136" t="s">
        <v>933</v>
      </c>
      <c r="D175" s="25"/>
      <c r="E175" s="25"/>
      <c r="F175" s="51"/>
      <c r="G175" s="238" t="s">
        <v>12</v>
      </c>
      <c r="H175" s="238">
        <v>2</v>
      </c>
      <c r="I175" s="102">
        <v>410535.71427999996</v>
      </c>
      <c r="J175" s="305" t="s">
        <v>1484</v>
      </c>
      <c r="K175" s="50"/>
    </row>
    <row r="176" spans="1:12" ht="37.5" x14ac:dyDescent="0.25">
      <c r="A176" s="34"/>
      <c r="B176" s="34" t="s">
        <v>487</v>
      </c>
      <c r="C176" s="28" t="s">
        <v>934</v>
      </c>
      <c r="D176" s="25"/>
      <c r="E176" s="25"/>
      <c r="F176" s="51"/>
      <c r="G176" s="122" t="s">
        <v>809</v>
      </c>
      <c r="H176" s="233">
        <v>1</v>
      </c>
      <c r="I176" s="102">
        <v>47917.47321428571</v>
      </c>
      <c r="J176" s="306"/>
      <c r="K176" s="50"/>
    </row>
    <row r="177" spans="1:11" ht="38.25" customHeight="1" x14ac:dyDescent="0.25">
      <c r="A177" s="34"/>
      <c r="B177" s="34" t="s">
        <v>488</v>
      </c>
      <c r="C177" s="136" t="s">
        <v>935</v>
      </c>
      <c r="D177" s="25"/>
      <c r="E177" s="25"/>
      <c r="F177" s="51"/>
      <c r="G177" s="238" t="s">
        <v>12</v>
      </c>
      <c r="H177" s="238">
        <v>2</v>
      </c>
      <c r="I177" s="102">
        <v>8580.4832200000001</v>
      </c>
      <c r="J177" s="213" t="s">
        <v>1481</v>
      </c>
      <c r="K177" s="294">
        <v>2589.71479</v>
      </c>
    </row>
    <row r="178" spans="1:11" ht="34.5" customHeight="1" x14ac:dyDescent="0.3">
      <c r="A178" s="33" t="s">
        <v>49</v>
      </c>
      <c r="B178" s="33" t="s">
        <v>78</v>
      </c>
      <c r="C178" s="16" t="s">
        <v>668</v>
      </c>
      <c r="D178" s="39"/>
      <c r="E178" s="28"/>
      <c r="F178" s="45">
        <f>SUM(F179:F186)</f>
        <v>17766.515178571426</v>
      </c>
      <c r="G178" s="96"/>
      <c r="H178" s="91"/>
      <c r="I178" s="96">
        <f>SUM(I179:I189)</f>
        <v>20944.051070000001</v>
      </c>
      <c r="J178" s="50"/>
      <c r="K178" s="50"/>
    </row>
    <row r="179" spans="1:11" ht="42.75" customHeight="1" x14ac:dyDescent="0.25">
      <c r="A179" s="34" t="s">
        <v>51</v>
      </c>
      <c r="B179" s="34" t="s">
        <v>492</v>
      </c>
      <c r="C179" s="24" t="s">
        <v>669</v>
      </c>
      <c r="D179" s="25" t="s">
        <v>12</v>
      </c>
      <c r="E179" s="25">
        <v>3</v>
      </c>
      <c r="F179" s="51">
        <v>786.44999999999993</v>
      </c>
      <c r="G179" s="238" t="s">
        <v>12</v>
      </c>
      <c r="H179" s="238">
        <v>3</v>
      </c>
      <c r="I179" s="102">
        <v>851.51787000000002</v>
      </c>
      <c r="J179" s="210" t="s">
        <v>1445</v>
      </c>
      <c r="K179" s="50"/>
    </row>
    <row r="180" spans="1:11" ht="46.5" customHeight="1" x14ac:dyDescent="0.25">
      <c r="A180" s="34" t="s">
        <v>52</v>
      </c>
      <c r="B180" s="34" t="s">
        <v>491</v>
      </c>
      <c r="C180" s="24" t="s">
        <v>670</v>
      </c>
      <c r="D180" s="25" t="s">
        <v>12</v>
      </c>
      <c r="E180" s="25">
        <v>2</v>
      </c>
      <c r="F180" s="51">
        <v>3392.8571428571427</v>
      </c>
      <c r="G180" s="252" t="s">
        <v>12</v>
      </c>
      <c r="H180" s="122">
        <v>2</v>
      </c>
      <c r="I180" s="102">
        <v>10848.997499999999</v>
      </c>
      <c r="J180" s="210" t="s">
        <v>1445</v>
      </c>
      <c r="K180" s="50"/>
    </row>
    <row r="181" spans="1:11" ht="48" customHeight="1" x14ac:dyDescent="0.3">
      <c r="A181" s="34" t="s">
        <v>484</v>
      </c>
      <c r="B181" s="34"/>
      <c r="C181" s="28" t="s">
        <v>671</v>
      </c>
      <c r="D181" s="25" t="s">
        <v>12</v>
      </c>
      <c r="E181" s="25">
        <v>3</v>
      </c>
      <c r="F181" s="51">
        <v>1125</v>
      </c>
      <c r="G181" s="252"/>
      <c r="H181" s="91"/>
      <c r="I181" s="102"/>
      <c r="J181" s="212" t="s">
        <v>1449</v>
      </c>
      <c r="K181" s="50"/>
    </row>
    <row r="182" spans="1:11" ht="46.5" customHeight="1" x14ac:dyDescent="0.3">
      <c r="A182" s="34" t="s">
        <v>555</v>
      </c>
      <c r="B182" s="34"/>
      <c r="C182" s="28" t="s">
        <v>672</v>
      </c>
      <c r="D182" s="25" t="s">
        <v>12</v>
      </c>
      <c r="E182" s="25">
        <v>3</v>
      </c>
      <c r="F182" s="51">
        <v>992.05714285714271</v>
      </c>
      <c r="G182" s="252"/>
      <c r="H182" s="91"/>
      <c r="I182" s="102"/>
      <c r="J182" s="212" t="s">
        <v>1449</v>
      </c>
      <c r="K182" s="50"/>
    </row>
    <row r="183" spans="1:11" ht="47.25" customHeight="1" x14ac:dyDescent="0.3">
      <c r="A183" s="34" t="s">
        <v>673</v>
      </c>
      <c r="B183" s="34"/>
      <c r="C183" s="28" t="s">
        <v>663</v>
      </c>
      <c r="D183" s="25" t="s">
        <v>58</v>
      </c>
      <c r="E183" s="25">
        <v>1</v>
      </c>
      <c r="F183" s="51">
        <v>3553.571428571428</v>
      </c>
      <c r="G183" s="252"/>
      <c r="H183" s="91"/>
      <c r="I183" s="102"/>
      <c r="J183" s="212" t="s">
        <v>1449</v>
      </c>
      <c r="K183" s="50"/>
    </row>
    <row r="184" spans="1:11" ht="42" customHeight="1" x14ac:dyDescent="0.25">
      <c r="A184" s="34" t="s">
        <v>674</v>
      </c>
      <c r="B184" s="34" t="s">
        <v>495</v>
      </c>
      <c r="C184" s="24" t="s">
        <v>675</v>
      </c>
      <c r="D184" s="25" t="s">
        <v>12</v>
      </c>
      <c r="E184" s="25">
        <v>2</v>
      </c>
      <c r="F184" s="51">
        <v>3408.3160714285709</v>
      </c>
      <c r="G184" s="252" t="s">
        <v>12</v>
      </c>
      <c r="H184" s="122">
        <v>2</v>
      </c>
      <c r="I184" s="102">
        <v>5044.2857000000004</v>
      </c>
      <c r="J184" s="210" t="s">
        <v>1445</v>
      </c>
      <c r="K184" s="50"/>
    </row>
    <row r="185" spans="1:11" ht="41.25" customHeight="1" x14ac:dyDescent="0.25">
      <c r="A185" s="34" t="s">
        <v>676</v>
      </c>
      <c r="B185" s="34" t="s">
        <v>497</v>
      </c>
      <c r="C185" s="24" t="s">
        <v>53</v>
      </c>
      <c r="D185" s="25" t="s">
        <v>12</v>
      </c>
      <c r="E185" s="25">
        <v>1</v>
      </c>
      <c r="F185" s="51">
        <v>2036.785714285714</v>
      </c>
      <c r="G185" s="252" t="s">
        <v>12</v>
      </c>
      <c r="H185" s="122">
        <v>1</v>
      </c>
      <c r="I185" s="102">
        <v>2601.1071400000001</v>
      </c>
      <c r="J185" s="210" t="s">
        <v>1445</v>
      </c>
      <c r="K185" s="50"/>
    </row>
    <row r="186" spans="1:11" ht="48" customHeight="1" x14ac:dyDescent="0.25">
      <c r="A186" s="34" t="s">
        <v>677</v>
      </c>
      <c r="B186" s="34" t="s">
        <v>496</v>
      </c>
      <c r="C186" s="24" t="s">
        <v>93</v>
      </c>
      <c r="D186" s="25" t="s">
        <v>12</v>
      </c>
      <c r="E186" s="25">
        <v>3</v>
      </c>
      <c r="F186" s="51">
        <v>2471.477678571428</v>
      </c>
      <c r="G186" s="252" t="s">
        <v>12</v>
      </c>
      <c r="H186" s="122">
        <v>3</v>
      </c>
      <c r="I186" s="102">
        <v>589.28570999999999</v>
      </c>
      <c r="J186" s="210" t="s">
        <v>1445</v>
      </c>
      <c r="K186" s="50"/>
    </row>
    <row r="187" spans="1:11" ht="30.75" customHeight="1" x14ac:dyDescent="0.25">
      <c r="A187" s="34"/>
      <c r="B187" s="34" t="s">
        <v>493</v>
      </c>
      <c r="C187" s="24" t="s">
        <v>669</v>
      </c>
      <c r="D187" s="25"/>
      <c r="E187" s="25"/>
      <c r="F187" s="51"/>
      <c r="G187" s="252" t="s">
        <v>12</v>
      </c>
      <c r="H187" s="122">
        <v>2</v>
      </c>
      <c r="I187" s="102">
        <v>567.67858000000001</v>
      </c>
      <c r="J187" s="213" t="s">
        <v>1481</v>
      </c>
      <c r="K187" s="50"/>
    </row>
    <row r="188" spans="1:11" ht="30.75" customHeight="1" x14ac:dyDescent="0.25">
      <c r="A188" s="34"/>
      <c r="B188" s="34" t="s">
        <v>494</v>
      </c>
      <c r="C188" s="24" t="s">
        <v>849</v>
      </c>
      <c r="D188" s="25"/>
      <c r="E188" s="25"/>
      <c r="F188" s="51"/>
      <c r="G188" s="252" t="s">
        <v>12</v>
      </c>
      <c r="H188" s="122">
        <v>2</v>
      </c>
      <c r="I188" s="102">
        <v>16.5</v>
      </c>
      <c r="J188" s="213" t="s">
        <v>1481</v>
      </c>
      <c r="K188" s="50"/>
    </row>
    <row r="189" spans="1:11" ht="30.75" customHeight="1" x14ac:dyDescent="0.25">
      <c r="A189" s="34"/>
      <c r="B189" s="34" t="s">
        <v>79</v>
      </c>
      <c r="C189" s="137" t="s">
        <v>850</v>
      </c>
      <c r="D189" s="25"/>
      <c r="E189" s="25"/>
      <c r="F189" s="51"/>
      <c r="G189" s="252" t="s">
        <v>12</v>
      </c>
      <c r="H189" s="122">
        <v>1</v>
      </c>
      <c r="I189" s="102">
        <v>424.67856999999998</v>
      </c>
      <c r="J189" s="210" t="s">
        <v>1481</v>
      </c>
      <c r="K189" s="50"/>
    </row>
    <row r="190" spans="1:11" ht="36.75" customHeight="1" x14ac:dyDescent="0.3">
      <c r="A190" s="33" t="s">
        <v>54</v>
      </c>
      <c r="B190" s="33" t="s">
        <v>80</v>
      </c>
      <c r="C190" s="16" t="s">
        <v>678</v>
      </c>
      <c r="D190" s="39"/>
      <c r="E190" s="28"/>
      <c r="F190" s="45">
        <f>SUM(F191:F192)</f>
        <v>4678.5714285714275</v>
      </c>
      <c r="G190" s="96"/>
      <c r="H190" s="91"/>
      <c r="I190" s="96">
        <f>SUM(I191:I192)</f>
        <v>1069.2</v>
      </c>
      <c r="J190" s="50"/>
      <c r="K190" s="50"/>
    </row>
    <row r="191" spans="1:11" ht="47.25" customHeight="1" x14ac:dyDescent="0.25">
      <c r="A191" s="34" t="s">
        <v>55</v>
      </c>
      <c r="B191" s="34" t="s">
        <v>81</v>
      </c>
      <c r="C191" s="24" t="s">
        <v>793</v>
      </c>
      <c r="D191" s="25" t="s">
        <v>12</v>
      </c>
      <c r="E191" s="25">
        <v>3</v>
      </c>
      <c r="F191" s="51">
        <v>1125</v>
      </c>
      <c r="G191" s="238" t="s">
        <v>12</v>
      </c>
      <c r="H191" s="238">
        <v>3</v>
      </c>
      <c r="I191" s="102">
        <v>1069.2</v>
      </c>
      <c r="J191" s="210" t="s">
        <v>1445</v>
      </c>
      <c r="K191" s="299">
        <v>639.21600000000001</v>
      </c>
    </row>
    <row r="192" spans="1:11" ht="47.25" customHeight="1" x14ac:dyDescent="0.3">
      <c r="A192" s="34" t="s">
        <v>535</v>
      </c>
      <c r="B192" s="34"/>
      <c r="C192" s="28" t="s">
        <v>663</v>
      </c>
      <c r="D192" s="25" t="s">
        <v>58</v>
      </c>
      <c r="E192" s="25">
        <v>1</v>
      </c>
      <c r="F192" s="51">
        <v>3553.571428571428</v>
      </c>
      <c r="G192" s="252"/>
      <c r="H192" s="91"/>
      <c r="I192" s="102"/>
      <c r="J192" s="212" t="s">
        <v>1449</v>
      </c>
      <c r="K192" s="50"/>
    </row>
    <row r="193" spans="1:11" ht="36" customHeight="1" x14ac:dyDescent="0.3">
      <c r="A193" s="33" t="s">
        <v>56</v>
      </c>
      <c r="B193" s="33" t="s">
        <v>82</v>
      </c>
      <c r="C193" s="16" t="s">
        <v>550</v>
      </c>
      <c r="D193" s="39"/>
      <c r="E193" s="28"/>
      <c r="F193" s="45">
        <f>SUM(F194:F195)</f>
        <v>3793.0785714285707</v>
      </c>
      <c r="G193" s="96"/>
      <c r="H193" s="91"/>
      <c r="I193" s="96">
        <f>SUM(I194:I197)</f>
        <v>211800.4785714286</v>
      </c>
      <c r="J193" s="20"/>
      <c r="K193" s="50"/>
    </row>
    <row r="194" spans="1:11" ht="44.25" customHeight="1" x14ac:dyDescent="0.3">
      <c r="A194" s="34" t="s">
        <v>57</v>
      </c>
      <c r="B194" s="34"/>
      <c r="C194" s="24" t="s">
        <v>537</v>
      </c>
      <c r="D194" s="25" t="s">
        <v>12</v>
      </c>
      <c r="E194" s="25">
        <v>12</v>
      </c>
      <c r="F194" s="51">
        <v>239.50714285714284</v>
      </c>
      <c r="G194" s="252"/>
      <c r="H194" s="91"/>
      <c r="I194" s="102"/>
      <c r="J194" s="212" t="s">
        <v>1449</v>
      </c>
      <c r="K194" s="50"/>
    </row>
    <row r="195" spans="1:11" ht="46.5" customHeight="1" x14ac:dyDescent="0.3">
      <c r="A195" s="34" t="s">
        <v>59</v>
      </c>
      <c r="B195" s="34"/>
      <c r="C195" s="28" t="s">
        <v>663</v>
      </c>
      <c r="D195" s="25" t="s">
        <v>58</v>
      </c>
      <c r="E195" s="25">
        <v>1</v>
      </c>
      <c r="F195" s="51">
        <v>3553.571428571428</v>
      </c>
      <c r="G195" s="252"/>
      <c r="H195" s="91"/>
      <c r="I195" s="102"/>
      <c r="J195" s="212" t="s">
        <v>1449</v>
      </c>
      <c r="K195" s="50"/>
    </row>
    <row r="196" spans="1:11" ht="18.75" x14ac:dyDescent="0.25">
      <c r="A196" s="34"/>
      <c r="B196" s="34" t="s">
        <v>83</v>
      </c>
      <c r="C196" s="142" t="s">
        <v>851</v>
      </c>
      <c r="D196" s="25"/>
      <c r="E196" s="25"/>
      <c r="F196" s="51"/>
      <c r="G196" s="265" t="s">
        <v>12</v>
      </c>
      <c r="H196" s="238">
        <v>1</v>
      </c>
      <c r="I196" s="234">
        <v>177031.9375</v>
      </c>
      <c r="J196" s="305" t="s">
        <v>1485</v>
      </c>
      <c r="K196" s="50"/>
    </row>
    <row r="197" spans="1:11" ht="37.5" x14ac:dyDescent="0.25">
      <c r="A197" s="34"/>
      <c r="B197" s="34" t="s">
        <v>500</v>
      </c>
      <c r="C197" s="28" t="s">
        <v>852</v>
      </c>
      <c r="D197" s="25"/>
      <c r="E197" s="25"/>
      <c r="F197" s="51"/>
      <c r="G197" s="122" t="s">
        <v>809</v>
      </c>
      <c r="H197" s="233">
        <v>1</v>
      </c>
      <c r="I197" s="266">
        <v>34768.541071428597</v>
      </c>
      <c r="J197" s="306"/>
      <c r="K197" s="50"/>
    </row>
    <row r="198" spans="1:11" ht="41.25" customHeight="1" x14ac:dyDescent="0.3">
      <c r="A198" s="33" t="s">
        <v>60</v>
      </c>
      <c r="B198" s="33" t="s">
        <v>501</v>
      </c>
      <c r="C198" s="16" t="s">
        <v>679</v>
      </c>
      <c r="D198" s="25"/>
      <c r="E198" s="25"/>
      <c r="F198" s="45">
        <f>F199</f>
        <v>10660.714285714286</v>
      </c>
      <c r="G198" s="96"/>
      <c r="H198" s="91"/>
      <c r="I198" s="96">
        <f>SUM(I199:I200)</f>
        <v>4752.2357099999999</v>
      </c>
      <c r="J198" s="50"/>
      <c r="K198" s="50"/>
    </row>
    <row r="199" spans="1:11" ht="42.75" customHeight="1" x14ac:dyDescent="0.25">
      <c r="A199" s="34" t="s">
        <v>61</v>
      </c>
      <c r="B199" s="34" t="s">
        <v>502</v>
      </c>
      <c r="C199" s="28" t="s">
        <v>663</v>
      </c>
      <c r="D199" s="25" t="s">
        <v>58</v>
      </c>
      <c r="E199" s="25">
        <v>3</v>
      </c>
      <c r="F199" s="51">
        <v>10660.714285714286</v>
      </c>
      <c r="G199" s="238" t="s">
        <v>58</v>
      </c>
      <c r="H199" s="238">
        <v>3</v>
      </c>
      <c r="I199" s="102">
        <v>3683.0357100000001</v>
      </c>
      <c r="J199" s="210" t="s">
        <v>1445</v>
      </c>
      <c r="K199" s="50"/>
    </row>
    <row r="200" spans="1:11" ht="36.75" customHeight="1" x14ac:dyDescent="0.25">
      <c r="A200" s="34"/>
      <c r="B200" s="34" t="s">
        <v>560</v>
      </c>
      <c r="C200" s="143" t="s">
        <v>853</v>
      </c>
      <c r="D200" s="25"/>
      <c r="E200" s="25"/>
      <c r="F200" s="51"/>
      <c r="G200" s="238" t="s">
        <v>12</v>
      </c>
      <c r="H200" s="238">
        <v>3</v>
      </c>
      <c r="I200" s="102">
        <v>1069.2</v>
      </c>
      <c r="J200" s="210" t="s">
        <v>1481</v>
      </c>
      <c r="K200" s="50"/>
    </row>
    <row r="201" spans="1:11" ht="35.25" customHeight="1" x14ac:dyDescent="0.3">
      <c r="A201" s="33" t="s">
        <v>63</v>
      </c>
      <c r="B201" s="33" t="s">
        <v>503</v>
      </c>
      <c r="C201" s="16" t="s">
        <v>680</v>
      </c>
      <c r="D201" s="25"/>
      <c r="E201" s="25"/>
      <c r="F201" s="45">
        <f>F202</f>
        <v>7107.142857142856</v>
      </c>
      <c r="G201" s="96"/>
      <c r="H201" s="91"/>
      <c r="I201" s="96">
        <f>SUM(I202:I203)</f>
        <v>3168.1571400000003</v>
      </c>
      <c r="J201" s="50"/>
      <c r="K201" s="50"/>
    </row>
    <row r="202" spans="1:11" ht="45" customHeight="1" x14ac:dyDescent="0.25">
      <c r="A202" s="34" t="s">
        <v>64</v>
      </c>
      <c r="B202" s="34" t="s">
        <v>88</v>
      </c>
      <c r="C202" s="28" t="s">
        <v>663</v>
      </c>
      <c r="D202" s="25" t="s">
        <v>58</v>
      </c>
      <c r="E202" s="25">
        <v>2</v>
      </c>
      <c r="F202" s="51">
        <v>7107.142857142856</v>
      </c>
      <c r="G202" s="238" t="s">
        <v>58</v>
      </c>
      <c r="H202" s="238">
        <v>2</v>
      </c>
      <c r="I202" s="102">
        <v>2455.3571400000001</v>
      </c>
      <c r="J202" s="210" t="s">
        <v>1445</v>
      </c>
      <c r="K202" s="50"/>
    </row>
    <row r="203" spans="1:11" ht="38.25" customHeight="1" x14ac:dyDescent="0.25">
      <c r="A203" s="34"/>
      <c r="B203" s="34" t="s">
        <v>564</v>
      </c>
      <c r="C203" s="143" t="s">
        <v>853</v>
      </c>
      <c r="D203" s="25"/>
      <c r="E203" s="25"/>
      <c r="F203" s="51"/>
      <c r="G203" s="238" t="s">
        <v>12</v>
      </c>
      <c r="H203" s="238">
        <v>2</v>
      </c>
      <c r="I203" s="102">
        <v>712.8</v>
      </c>
      <c r="J203" s="210" t="s">
        <v>1481</v>
      </c>
      <c r="K203" s="50"/>
    </row>
    <row r="204" spans="1:11" ht="36" customHeight="1" x14ac:dyDescent="0.3">
      <c r="A204" s="33" t="s">
        <v>67</v>
      </c>
      <c r="B204" s="33" t="s">
        <v>504</v>
      </c>
      <c r="C204" s="16" t="s">
        <v>681</v>
      </c>
      <c r="D204" s="25"/>
      <c r="E204" s="25"/>
      <c r="F204" s="45">
        <f>SUM(F205:F206)</f>
        <v>7226.8964285714274</v>
      </c>
      <c r="G204" s="96"/>
      <c r="H204" s="91"/>
      <c r="I204" s="96">
        <f>SUM(I205:I207)</f>
        <v>3484.9571400000004</v>
      </c>
      <c r="J204" s="50"/>
      <c r="K204" s="50"/>
    </row>
    <row r="205" spans="1:11" ht="44.25" customHeight="1" x14ac:dyDescent="0.25">
      <c r="A205" s="34" t="s">
        <v>68</v>
      </c>
      <c r="B205" s="34" t="s">
        <v>505</v>
      </c>
      <c r="C205" s="24" t="s">
        <v>537</v>
      </c>
      <c r="D205" s="25" t="s">
        <v>12</v>
      </c>
      <c r="E205" s="25">
        <v>6</v>
      </c>
      <c r="F205" s="51">
        <v>119.75357142857142</v>
      </c>
      <c r="G205" s="238" t="s">
        <v>12</v>
      </c>
      <c r="H205" s="238">
        <v>6</v>
      </c>
      <c r="I205" s="252">
        <v>316.8</v>
      </c>
      <c r="J205" s="210" t="s">
        <v>1445</v>
      </c>
      <c r="K205" s="50"/>
    </row>
    <row r="206" spans="1:11" ht="47.25" customHeight="1" x14ac:dyDescent="0.25">
      <c r="A206" s="34" t="s">
        <v>69</v>
      </c>
      <c r="B206" s="34" t="s">
        <v>89</v>
      </c>
      <c r="C206" s="28" t="s">
        <v>663</v>
      </c>
      <c r="D206" s="25" t="s">
        <v>58</v>
      </c>
      <c r="E206" s="25">
        <v>2</v>
      </c>
      <c r="F206" s="51">
        <v>7107.142857142856</v>
      </c>
      <c r="G206" s="238" t="s">
        <v>58</v>
      </c>
      <c r="H206" s="238">
        <v>2</v>
      </c>
      <c r="I206" s="102">
        <v>2455.3571400000001</v>
      </c>
      <c r="J206" s="210" t="s">
        <v>1445</v>
      </c>
      <c r="K206" s="50"/>
    </row>
    <row r="207" spans="1:11" ht="42.75" customHeight="1" x14ac:dyDescent="0.25">
      <c r="A207" s="34"/>
      <c r="B207" s="34" t="s">
        <v>506</v>
      </c>
      <c r="C207" s="143" t="s">
        <v>853</v>
      </c>
      <c r="D207" s="25"/>
      <c r="E207" s="25"/>
      <c r="F207" s="51"/>
      <c r="G207" s="238" t="s">
        <v>12</v>
      </c>
      <c r="H207" s="238">
        <v>2</v>
      </c>
      <c r="I207" s="102">
        <v>712.8</v>
      </c>
      <c r="J207" s="210" t="s">
        <v>1481</v>
      </c>
      <c r="K207" s="50"/>
    </row>
    <row r="208" spans="1:11" ht="35.25" customHeight="1" x14ac:dyDescent="0.3">
      <c r="A208" s="33" t="s">
        <v>71</v>
      </c>
      <c r="B208" s="33" t="s">
        <v>570</v>
      </c>
      <c r="C208" s="16" t="s">
        <v>682</v>
      </c>
      <c r="D208" s="25"/>
      <c r="E208" s="25"/>
      <c r="F208" s="45">
        <f>F209</f>
        <v>3553.571428571428</v>
      </c>
      <c r="G208" s="96"/>
      <c r="H208" s="91"/>
      <c r="I208" s="117">
        <f>SUM(I209:I210)</f>
        <v>1584.0785700000001</v>
      </c>
      <c r="J208" s="50"/>
      <c r="K208" s="50"/>
    </row>
    <row r="209" spans="1:11" ht="45.75" customHeight="1" x14ac:dyDescent="0.25">
      <c r="A209" s="34" t="s">
        <v>72</v>
      </c>
      <c r="B209" s="34" t="s">
        <v>97</v>
      </c>
      <c r="C209" s="28" t="s">
        <v>663</v>
      </c>
      <c r="D209" s="25" t="s">
        <v>58</v>
      </c>
      <c r="E209" s="25">
        <v>1</v>
      </c>
      <c r="F209" s="51">
        <v>3553.571428571428</v>
      </c>
      <c r="G209" s="252" t="s">
        <v>30</v>
      </c>
      <c r="H209" s="122">
        <v>1</v>
      </c>
      <c r="I209" s="102">
        <v>1227.67857</v>
      </c>
      <c r="J209" s="210" t="s">
        <v>1445</v>
      </c>
      <c r="K209" s="50"/>
    </row>
    <row r="210" spans="1:11" ht="39" customHeight="1" x14ac:dyDescent="0.25">
      <c r="A210" s="34"/>
      <c r="B210" s="34" t="s">
        <v>98</v>
      </c>
      <c r="C210" s="143" t="s">
        <v>853</v>
      </c>
      <c r="D210" s="25"/>
      <c r="E210" s="25"/>
      <c r="F210" s="51"/>
      <c r="G210" s="252" t="s">
        <v>12</v>
      </c>
      <c r="H210" s="122">
        <v>1</v>
      </c>
      <c r="I210" s="102">
        <v>356.4</v>
      </c>
      <c r="J210" s="210" t="s">
        <v>1481</v>
      </c>
      <c r="K210" s="50"/>
    </row>
    <row r="211" spans="1:11" ht="33.75" customHeight="1" x14ac:dyDescent="0.3">
      <c r="A211" s="33" t="s">
        <v>73</v>
      </c>
      <c r="B211" s="33" t="s">
        <v>99</v>
      </c>
      <c r="C211" s="16" t="s">
        <v>683</v>
      </c>
      <c r="D211" s="25"/>
      <c r="E211" s="25"/>
      <c r="F211" s="45">
        <f>F212</f>
        <v>7107.142857142856</v>
      </c>
      <c r="G211" s="96"/>
      <c r="H211" s="91"/>
      <c r="I211" s="96">
        <f>SUM(I212:I213)</f>
        <v>3168.1571400000003</v>
      </c>
      <c r="J211" s="50"/>
      <c r="K211" s="50"/>
    </row>
    <row r="212" spans="1:11" ht="46.5" customHeight="1" x14ac:dyDescent="0.25">
      <c r="A212" s="34" t="s">
        <v>74</v>
      </c>
      <c r="B212" s="34" t="s">
        <v>100</v>
      </c>
      <c r="C212" s="28" t="s">
        <v>663</v>
      </c>
      <c r="D212" s="25" t="s">
        <v>58</v>
      </c>
      <c r="E212" s="25">
        <v>2</v>
      </c>
      <c r="F212" s="51">
        <v>7107.142857142856</v>
      </c>
      <c r="G212" s="238" t="s">
        <v>58</v>
      </c>
      <c r="H212" s="238">
        <v>2</v>
      </c>
      <c r="I212" s="102">
        <v>2455.3571400000001</v>
      </c>
      <c r="J212" s="210" t="s">
        <v>1445</v>
      </c>
      <c r="K212" s="50"/>
    </row>
    <row r="213" spans="1:11" ht="36" customHeight="1" x14ac:dyDescent="0.25">
      <c r="A213" s="34"/>
      <c r="B213" s="34" t="s">
        <v>102</v>
      </c>
      <c r="C213" s="143" t="s">
        <v>853</v>
      </c>
      <c r="D213" s="25"/>
      <c r="E213" s="25"/>
      <c r="F213" s="51"/>
      <c r="G213" s="238" t="s">
        <v>12</v>
      </c>
      <c r="H213" s="238">
        <v>2</v>
      </c>
      <c r="I213" s="102">
        <v>712.8</v>
      </c>
      <c r="J213" s="210" t="s">
        <v>1481</v>
      </c>
      <c r="K213" s="294">
        <v>426.14</v>
      </c>
    </row>
    <row r="214" spans="1:11" ht="36" customHeight="1" x14ac:dyDescent="0.3">
      <c r="A214" s="33" t="s">
        <v>76</v>
      </c>
      <c r="B214" s="33" t="s">
        <v>84</v>
      </c>
      <c r="C214" s="16" t="s">
        <v>684</v>
      </c>
      <c r="D214" s="25"/>
      <c r="E214" s="25"/>
      <c r="F214" s="45">
        <f>F215</f>
        <v>3553.571428571428</v>
      </c>
      <c r="G214" s="96"/>
      <c r="H214" s="91"/>
      <c r="I214" s="96">
        <f>SUM(I215:I216)</f>
        <v>1584.0785700000001</v>
      </c>
      <c r="J214" s="50"/>
      <c r="K214" s="50"/>
    </row>
    <row r="215" spans="1:11" ht="46.5" customHeight="1" x14ac:dyDescent="0.25">
      <c r="A215" s="34" t="s">
        <v>77</v>
      </c>
      <c r="B215" s="34" t="s">
        <v>85</v>
      </c>
      <c r="C215" s="28" t="s">
        <v>663</v>
      </c>
      <c r="D215" s="25" t="s">
        <v>58</v>
      </c>
      <c r="E215" s="25">
        <v>1</v>
      </c>
      <c r="F215" s="51">
        <v>3553.571428571428</v>
      </c>
      <c r="G215" s="238" t="s">
        <v>58</v>
      </c>
      <c r="H215" s="238">
        <v>1</v>
      </c>
      <c r="I215" s="102">
        <v>1227.67857</v>
      </c>
      <c r="J215" s="210" t="s">
        <v>1445</v>
      </c>
      <c r="K215" s="50"/>
    </row>
    <row r="216" spans="1:11" ht="39" customHeight="1" x14ac:dyDescent="0.25">
      <c r="A216" s="34"/>
      <c r="B216" s="34" t="s">
        <v>86</v>
      </c>
      <c r="C216" s="143" t="s">
        <v>853</v>
      </c>
      <c r="D216" s="25"/>
      <c r="E216" s="25"/>
      <c r="F216" s="51"/>
      <c r="G216" s="252" t="s">
        <v>12</v>
      </c>
      <c r="H216" s="122">
        <v>1</v>
      </c>
      <c r="I216" s="102">
        <v>356.4</v>
      </c>
      <c r="J216" s="210" t="s">
        <v>1481</v>
      </c>
      <c r="K216" s="50"/>
    </row>
    <row r="217" spans="1:11" ht="36.75" customHeight="1" x14ac:dyDescent="0.3">
      <c r="A217" s="33" t="s">
        <v>78</v>
      </c>
      <c r="B217" s="33" t="s">
        <v>697</v>
      </c>
      <c r="C217" s="16" t="s">
        <v>685</v>
      </c>
      <c r="D217" s="25"/>
      <c r="E217" s="25"/>
      <c r="F217" s="45">
        <f>F218</f>
        <v>3553.571428571428</v>
      </c>
      <c r="G217" s="96"/>
      <c r="H217" s="91"/>
      <c r="I217" s="96">
        <f>SUM(I218:I219)</f>
        <v>1584.0785700000001</v>
      </c>
      <c r="J217" s="50"/>
      <c r="K217" s="50"/>
    </row>
    <row r="218" spans="1:11" ht="45" customHeight="1" x14ac:dyDescent="0.25">
      <c r="A218" s="34" t="s">
        <v>79</v>
      </c>
      <c r="B218" s="34" t="s">
        <v>90</v>
      </c>
      <c r="C218" s="28" t="s">
        <v>663</v>
      </c>
      <c r="D218" s="25" t="s">
        <v>58</v>
      </c>
      <c r="E218" s="25">
        <v>1</v>
      </c>
      <c r="F218" s="51">
        <v>3553.571428571428</v>
      </c>
      <c r="G218" s="252" t="s">
        <v>30</v>
      </c>
      <c r="H218" s="122">
        <v>1</v>
      </c>
      <c r="I218" s="102">
        <v>1227.67857</v>
      </c>
      <c r="J218" s="210" t="s">
        <v>1445</v>
      </c>
      <c r="K218" s="50"/>
    </row>
    <row r="219" spans="1:11" ht="36" customHeight="1" x14ac:dyDescent="0.25">
      <c r="A219" s="34"/>
      <c r="B219" s="34" t="s">
        <v>91</v>
      </c>
      <c r="C219" s="143" t="s">
        <v>853</v>
      </c>
      <c r="D219" s="25"/>
      <c r="E219" s="25"/>
      <c r="F219" s="51"/>
      <c r="G219" s="252" t="s">
        <v>12</v>
      </c>
      <c r="H219" s="122">
        <v>1</v>
      </c>
      <c r="I219" s="102">
        <v>356.4</v>
      </c>
      <c r="J219" s="210" t="s">
        <v>1481</v>
      </c>
      <c r="K219" s="50"/>
    </row>
    <row r="220" spans="1:11" ht="36.75" customHeight="1" x14ac:dyDescent="0.3">
      <c r="A220" s="33" t="s">
        <v>80</v>
      </c>
      <c r="B220" s="33" t="s">
        <v>978</v>
      </c>
      <c r="C220" s="16" t="s">
        <v>686</v>
      </c>
      <c r="D220" s="25"/>
      <c r="E220" s="25"/>
      <c r="F220" s="45">
        <f>F221</f>
        <v>3553.571428571428</v>
      </c>
      <c r="G220" s="96"/>
      <c r="H220" s="91"/>
      <c r="I220" s="96">
        <f>SUM(I221:I223)</f>
        <v>4604.4035700000004</v>
      </c>
      <c r="J220" s="50"/>
      <c r="K220" s="50"/>
    </row>
    <row r="221" spans="1:11" ht="45.75" customHeight="1" x14ac:dyDescent="0.25">
      <c r="A221" s="34" t="s">
        <v>81</v>
      </c>
      <c r="B221" s="34" t="s">
        <v>979</v>
      </c>
      <c r="C221" s="28" t="s">
        <v>663</v>
      </c>
      <c r="D221" s="25" t="s">
        <v>58</v>
      </c>
      <c r="E221" s="25">
        <v>1</v>
      </c>
      <c r="F221" s="51">
        <v>3553.571428571428</v>
      </c>
      <c r="G221" s="238" t="s">
        <v>58</v>
      </c>
      <c r="H221" s="238">
        <v>1</v>
      </c>
      <c r="I221" s="102">
        <v>1227.67857</v>
      </c>
      <c r="J221" s="210" t="s">
        <v>1445</v>
      </c>
      <c r="K221" s="50"/>
    </row>
    <row r="222" spans="1:11" ht="33.75" customHeight="1" x14ac:dyDescent="0.25">
      <c r="A222" s="34"/>
      <c r="B222" s="34" t="s">
        <v>980</v>
      </c>
      <c r="C222" s="143" t="s">
        <v>853</v>
      </c>
      <c r="D222" s="25"/>
      <c r="E222" s="25"/>
      <c r="F222" s="51"/>
      <c r="G222" s="252" t="s">
        <v>12</v>
      </c>
      <c r="H222" s="122">
        <v>1</v>
      </c>
      <c r="I222" s="102">
        <v>356.4</v>
      </c>
      <c r="J222" s="210" t="s">
        <v>1481</v>
      </c>
      <c r="K222" s="50"/>
    </row>
    <row r="223" spans="1:11" ht="30" x14ac:dyDescent="0.25">
      <c r="A223" s="34"/>
      <c r="B223" s="34" t="s">
        <v>981</v>
      </c>
      <c r="C223" s="143" t="s">
        <v>854</v>
      </c>
      <c r="D223" s="25"/>
      <c r="E223" s="25"/>
      <c r="F223" s="51"/>
      <c r="G223" s="252" t="s">
        <v>12</v>
      </c>
      <c r="H223" s="122">
        <v>2</v>
      </c>
      <c r="I223" s="102">
        <v>3020.3249999999998</v>
      </c>
      <c r="J223" s="210" t="s">
        <v>1481</v>
      </c>
      <c r="K223" s="50"/>
    </row>
    <row r="224" spans="1:11" ht="36.75" customHeight="1" x14ac:dyDescent="0.3">
      <c r="A224" s="33" t="s">
        <v>82</v>
      </c>
      <c r="B224" s="33" t="s">
        <v>571</v>
      </c>
      <c r="C224" s="16" t="s">
        <v>687</v>
      </c>
      <c r="D224" s="25"/>
      <c r="E224" s="25"/>
      <c r="F224" s="45">
        <f>F225</f>
        <v>7107.142857142856</v>
      </c>
      <c r="G224" s="96"/>
      <c r="H224" s="91"/>
      <c r="I224" s="96">
        <f>SUM(I225:I226)</f>
        <v>3168.1571400000003</v>
      </c>
      <c r="J224" s="50"/>
      <c r="K224" s="50"/>
    </row>
    <row r="225" spans="1:11" ht="45.75" customHeight="1" x14ac:dyDescent="0.25">
      <c r="A225" s="34" t="s">
        <v>83</v>
      </c>
      <c r="B225" s="34" t="s">
        <v>108</v>
      </c>
      <c r="C225" s="28" t="s">
        <v>663</v>
      </c>
      <c r="D225" s="25" t="s">
        <v>58</v>
      </c>
      <c r="E225" s="25">
        <v>2</v>
      </c>
      <c r="F225" s="51">
        <v>7107.142857142856</v>
      </c>
      <c r="G225" s="238" t="s">
        <v>58</v>
      </c>
      <c r="H225" s="238">
        <v>2</v>
      </c>
      <c r="I225" s="102">
        <v>2455.3571400000001</v>
      </c>
      <c r="J225" s="210" t="s">
        <v>1445</v>
      </c>
      <c r="K225" s="50"/>
    </row>
    <row r="226" spans="1:11" ht="37.5" customHeight="1" x14ac:dyDescent="0.25">
      <c r="A226" s="34"/>
      <c r="B226" s="34" t="s">
        <v>120</v>
      </c>
      <c r="C226" s="143" t="s">
        <v>853</v>
      </c>
      <c r="D226" s="25"/>
      <c r="E226" s="25"/>
      <c r="F226" s="51"/>
      <c r="G226" s="252" t="s">
        <v>12</v>
      </c>
      <c r="H226" s="122">
        <v>2</v>
      </c>
      <c r="I226" s="102">
        <v>712.8</v>
      </c>
      <c r="J226" s="210" t="s">
        <v>1481</v>
      </c>
      <c r="K226" s="50"/>
    </row>
    <row r="227" spans="1:11" ht="36" customHeight="1" x14ac:dyDescent="0.3">
      <c r="A227" s="33" t="s">
        <v>501</v>
      </c>
      <c r="B227" s="33" t="s">
        <v>965</v>
      </c>
      <c r="C227" s="16" t="s">
        <v>572</v>
      </c>
      <c r="D227" s="25"/>
      <c r="E227" s="25"/>
      <c r="F227" s="45">
        <f>SUM(F228:F232)</f>
        <v>28494.329285714284</v>
      </c>
      <c r="G227" s="96"/>
      <c r="H227" s="91"/>
      <c r="I227" s="96">
        <f>SUM(I228:I232)</f>
        <v>55138.050069999998</v>
      </c>
      <c r="J227" s="50"/>
      <c r="K227" s="50"/>
    </row>
    <row r="228" spans="1:11" ht="44.25" customHeight="1" x14ac:dyDescent="0.25">
      <c r="A228" s="34" t="s">
        <v>502</v>
      </c>
      <c r="B228" s="34" t="s">
        <v>996</v>
      </c>
      <c r="C228" s="24" t="s">
        <v>573</v>
      </c>
      <c r="D228" s="25" t="s">
        <v>12</v>
      </c>
      <c r="E228" s="25">
        <v>4</v>
      </c>
      <c r="F228" s="51">
        <v>322.67199999999997</v>
      </c>
      <c r="G228" s="252" t="s">
        <v>12</v>
      </c>
      <c r="H228" s="122">
        <v>11</v>
      </c>
      <c r="I228" s="102">
        <v>1620.5357300000001</v>
      </c>
      <c r="J228" s="213" t="s">
        <v>1445</v>
      </c>
      <c r="K228" s="50"/>
    </row>
    <row r="229" spans="1:11" ht="45" customHeight="1" x14ac:dyDescent="0.25">
      <c r="A229" s="34" t="s">
        <v>560</v>
      </c>
      <c r="B229" s="34" t="s">
        <v>997</v>
      </c>
      <c r="C229" s="24" t="s">
        <v>537</v>
      </c>
      <c r="D229" s="25" t="s">
        <v>12</v>
      </c>
      <c r="E229" s="25">
        <v>6</v>
      </c>
      <c r="F229" s="51">
        <v>119.75357142857142</v>
      </c>
      <c r="G229" s="252" t="s">
        <v>12</v>
      </c>
      <c r="H229" s="122">
        <v>6</v>
      </c>
      <c r="I229" s="102">
        <v>316.8</v>
      </c>
      <c r="J229" s="213" t="s">
        <v>1445</v>
      </c>
      <c r="K229" s="50"/>
    </row>
    <row r="230" spans="1:11" ht="45" customHeight="1" x14ac:dyDescent="0.25">
      <c r="A230" s="34" t="s">
        <v>561</v>
      </c>
      <c r="B230" s="34" t="s">
        <v>998</v>
      </c>
      <c r="C230" s="24" t="s">
        <v>688</v>
      </c>
      <c r="D230" s="25" t="s">
        <v>12</v>
      </c>
      <c r="E230" s="25">
        <v>1</v>
      </c>
      <c r="F230" s="51">
        <v>8448.9429999999993</v>
      </c>
      <c r="G230" s="252" t="s">
        <v>12</v>
      </c>
      <c r="H230" s="122">
        <v>1</v>
      </c>
      <c r="I230" s="102">
        <v>46160.714290000004</v>
      </c>
      <c r="J230" s="213" t="s">
        <v>1445</v>
      </c>
      <c r="K230" s="144"/>
    </row>
    <row r="231" spans="1:11" ht="43.5" customHeight="1" x14ac:dyDescent="0.25">
      <c r="A231" s="34" t="s">
        <v>562</v>
      </c>
      <c r="B231" s="34" t="s">
        <v>999</v>
      </c>
      <c r="C231" s="28" t="s">
        <v>689</v>
      </c>
      <c r="D231" s="25" t="s">
        <v>31</v>
      </c>
      <c r="E231" s="25">
        <v>1</v>
      </c>
      <c r="F231" s="51">
        <v>16457.160714285714</v>
      </c>
      <c r="G231" s="252" t="s">
        <v>12</v>
      </c>
      <c r="H231" s="122">
        <v>1</v>
      </c>
      <c r="I231" s="102">
        <v>3633.92857</v>
      </c>
      <c r="J231" s="213" t="s">
        <v>1445</v>
      </c>
      <c r="K231" s="50"/>
    </row>
    <row r="232" spans="1:11" ht="41.25" customHeight="1" x14ac:dyDescent="0.25">
      <c r="A232" s="34" t="s">
        <v>563</v>
      </c>
      <c r="B232" s="34" t="s">
        <v>1000</v>
      </c>
      <c r="C232" s="24" t="s">
        <v>690</v>
      </c>
      <c r="D232" s="25" t="s">
        <v>12</v>
      </c>
      <c r="E232" s="25">
        <v>12</v>
      </c>
      <c r="F232" s="51">
        <v>3145.7999999999997</v>
      </c>
      <c r="G232" s="238" t="s">
        <v>12</v>
      </c>
      <c r="H232" s="238">
        <v>12</v>
      </c>
      <c r="I232" s="102">
        <v>3406.0714800000001</v>
      </c>
      <c r="J232" s="213" t="s">
        <v>1445</v>
      </c>
      <c r="K232" s="50"/>
    </row>
    <row r="233" spans="1:11" ht="30.75" customHeight="1" x14ac:dyDescent="0.3">
      <c r="A233" s="33" t="s">
        <v>84</v>
      </c>
      <c r="B233" s="33" t="s">
        <v>982</v>
      </c>
      <c r="C233" s="16" t="s">
        <v>691</v>
      </c>
      <c r="D233" s="25"/>
      <c r="E233" s="25"/>
      <c r="F233" s="45">
        <f>SUM(F234:F236)</f>
        <v>220.875</v>
      </c>
      <c r="G233" s="96"/>
      <c r="H233" s="91"/>
      <c r="I233" s="96">
        <f>SUM(I234:I236)</f>
        <v>382.8</v>
      </c>
      <c r="J233" s="218"/>
      <c r="K233" s="50"/>
    </row>
    <row r="234" spans="1:11" ht="43.5" customHeight="1" x14ac:dyDescent="0.25">
      <c r="A234" s="34" t="s">
        <v>85</v>
      </c>
      <c r="B234" s="34" t="s">
        <v>454</v>
      </c>
      <c r="C234" s="24" t="s">
        <v>537</v>
      </c>
      <c r="D234" s="25" t="s">
        <v>12</v>
      </c>
      <c r="E234" s="25">
        <v>6</v>
      </c>
      <c r="F234" s="51">
        <v>119.75357142857142</v>
      </c>
      <c r="G234" s="238" t="s">
        <v>12</v>
      </c>
      <c r="H234" s="238">
        <v>6</v>
      </c>
      <c r="I234" s="102">
        <v>316.8</v>
      </c>
      <c r="J234" s="213" t="s">
        <v>1445</v>
      </c>
      <c r="K234" s="50"/>
    </row>
    <row r="235" spans="1:11" ht="45.75" customHeight="1" x14ac:dyDescent="0.25">
      <c r="A235" s="34" t="s">
        <v>86</v>
      </c>
      <c r="B235" s="34" t="s">
        <v>455</v>
      </c>
      <c r="C235" s="36" t="s">
        <v>498</v>
      </c>
      <c r="D235" s="25" t="s">
        <v>12</v>
      </c>
      <c r="E235" s="25">
        <v>6</v>
      </c>
      <c r="F235" s="51">
        <v>69.825000000000003</v>
      </c>
      <c r="G235" s="238" t="s">
        <v>12</v>
      </c>
      <c r="H235" s="238">
        <v>6</v>
      </c>
      <c r="I235" s="102">
        <v>33</v>
      </c>
      <c r="J235" s="213" t="s">
        <v>1445</v>
      </c>
      <c r="K235" s="50"/>
    </row>
    <row r="236" spans="1:11" ht="45" customHeight="1" x14ac:dyDescent="0.25">
      <c r="A236" s="34" t="s">
        <v>87</v>
      </c>
      <c r="B236" s="34" t="s">
        <v>456</v>
      </c>
      <c r="C236" s="36" t="s">
        <v>499</v>
      </c>
      <c r="D236" s="25" t="s">
        <v>12</v>
      </c>
      <c r="E236" s="25">
        <v>6</v>
      </c>
      <c r="F236" s="51">
        <v>31.296428571428567</v>
      </c>
      <c r="G236" s="238" t="s">
        <v>12</v>
      </c>
      <c r="H236" s="238">
        <v>6</v>
      </c>
      <c r="I236" s="102">
        <v>33</v>
      </c>
      <c r="J236" s="213" t="s">
        <v>1445</v>
      </c>
      <c r="K236" s="50"/>
    </row>
    <row r="237" spans="1:11" ht="34.5" customHeight="1" x14ac:dyDescent="0.3">
      <c r="A237" s="33" t="s">
        <v>503</v>
      </c>
      <c r="B237" s="33" t="s">
        <v>983</v>
      </c>
      <c r="C237" s="16" t="s">
        <v>692</v>
      </c>
      <c r="D237" s="25"/>
      <c r="E237" s="25"/>
      <c r="F237" s="45">
        <f>SUM(F238:F242)</f>
        <v>54074.726928571421</v>
      </c>
      <c r="G237" s="96"/>
      <c r="H237" s="91"/>
      <c r="I237" s="96">
        <f>SUM(I238:I242)</f>
        <v>9790.8839200000002</v>
      </c>
      <c r="J237" s="50"/>
      <c r="K237" s="50"/>
    </row>
    <row r="238" spans="1:11" ht="60" x14ac:dyDescent="0.3">
      <c r="A238" s="34" t="s">
        <v>88</v>
      </c>
      <c r="B238" s="34"/>
      <c r="C238" s="24" t="s">
        <v>661</v>
      </c>
      <c r="D238" s="25" t="s">
        <v>12</v>
      </c>
      <c r="E238" s="25">
        <v>2</v>
      </c>
      <c r="F238" s="51">
        <v>11633.217999999999</v>
      </c>
      <c r="G238" s="252"/>
      <c r="H238" s="91"/>
      <c r="I238" s="102"/>
      <c r="J238" s="210" t="s">
        <v>1486</v>
      </c>
      <c r="K238" s="50"/>
    </row>
    <row r="239" spans="1:11" ht="45" x14ac:dyDescent="0.25">
      <c r="A239" s="34" t="s">
        <v>564</v>
      </c>
      <c r="B239" s="34" t="s">
        <v>985</v>
      </c>
      <c r="C239" s="24" t="s">
        <v>693</v>
      </c>
      <c r="D239" s="25" t="s">
        <v>12</v>
      </c>
      <c r="E239" s="25">
        <v>1</v>
      </c>
      <c r="F239" s="51">
        <v>9650.7142857142862</v>
      </c>
      <c r="G239" s="252" t="s">
        <v>12</v>
      </c>
      <c r="H239" s="122">
        <v>1</v>
      </c>
      <c r="I239" s="102">
        <v>2523.0267800000001</v>
      </c>
      <c r="J239" s="213" t="s">
        <v>1445</v>
      </c>
      <c r="K239" s="50"/>
    </row>
    <row r="240" spans="1:11" ht="18.75" x14ac:dyDescent="0.3">
      <c r="A240" s="34" t="s">
        <v>565</v>
      </c>
      <c r="B240" s="34"/>
      <c r="C240" s="24" t="s">
        <v>539</v>
      </c>
      <c r="D240" s="25"/>
      <c r="E240" s="25"/>
      <c r="F240" s="51"/>
      <c r="G240" s="252"/>
      <c r="H240" s="91"/>
      <c r="I240" s="102"/>
      <c r="J240" s="50"/>
      <c r="K240" s="50"/>
    </row>
    <row r="241" spans="1:11" ht="45" x14ac:dyDescent="0.25">
      <c r="A241" s="34" t="s">
        <v>566</v>
      </c>
      <c r="B241" s="34" t="s">
        <v>988</v>
      </c>
      <c r="C241" s="28" t="s">
        <v>694</v>
      </c>
      <c r="D241" s="25" t="s">
        <v>31</v>
      </c>
      <c r="E241" s="25">
        <v>1</v>
      </c>
      <c r="F241" s="51">
        <v>16457.160714285714</v>
      </c>
      <c r="G241" s="238" t="s">
        <v>31</v>
      </c>
      <c r="H241" s="238">
        <v>1</v>
      </c>
      <c r="I241" s="102">
        <v>3633.92857</v>
      </c>
      <c r="J241" s="213" t="s">
        <v>1445</v>
      </c>
      <c r="K241" s="50"/>
    </row>
    <row r="242" spans="1:11" ht="45" x14ac:dyDescent="0.25">
      <c r="A242" s="34" t="s">
        <v>568</v>
      </c>
      <c r="B242" s="34" t="s">
        <v>960</v>
      </c>
      <c r="C242" s="28" t="s">
        <v>695</v>
      </c>
      <c r="D242" s="25" t="s">
        <v>31</v>
      </c>
      <c r="E242" s="25">
        <v>1</v>
      </c>
      <c r="F242" s="51">
        <v>16333.633928571428</v>
      </c>
      <c r="G242" s="238" t="s">
        <v>31</v>
      </c>
      <c r="H242" s="238">
        <v>1</v>
      </c>
      <c r="I242" s="102">
        <v>3633.92857</v>
      </c>
      <c r="J242" s="213" t="s">
        <v>1445</v>
      </c>
      <c r="K242" s="50"/>
    </row>
    <row r="243" spans="1:11" ht="36" customHeight="1" x14ac:dyDescent="0.3">
      <c r="A243" s="33" t="s">
        <v>504</v>
      </c>
      <c r="B243" s="33" t="s">
        <v>1001</v>
      </c>
      <c r="C243" s="16" t="s">
        <v>696</v>
      </c>
      <c r="D243" s="25"/>
      <c r="E243" s="25"/>
      <c r="F243" s="45">
        <f>SUM(F244:F248)</f>
        <v>7639.5293571428565</v>
      </c>
      <c r="G243" s="96"/>
      <c r="H243" s="91"/>
      <c r="I243" s="96">
        <f>SUM(I244:I248)</f>
        <v>494.23689000000002</v>
      </c>
      <c r="J243" s="50"/>
      <c r="K243" s="50"/>
    </row>
    <row r="244" spans="1:11" ht="53.25" customHeight="1" x14ac:dyDescent="0.3">
      <c r="A244" s="34" t="s">
        <v>505</v>
      </c>
      <c r="B244" s="34"/>
      <c r="C244" s="24" t="s">
        <v>554</v>
      </c>
      <c r="D244" s="10" t="s">
        <v>58</v>
      </c>
      <c r="E244" s="10">
        <v>1</v>
      </c>
      <c r="F244" s="56">
        <v>2696.0189999999993</v>
      </c>
      <c r="G244" s="245"/>
      <c r="H244" s="91"/>
      <c r="I244" s="102"/>
      <c r="J244" s="212" t="s">
        <v>1426</v>
      </c>
      <c r="K244" s="50"/>
    </row>
    <row r="245" spans="1:11" ht="49.5" customHeight="1" x14ac:dyDescent="0.3">
      <c r="A245" s="34" t="s">
        <v>89</v>
      </c>
      <c r="B245" s="34"/>
      <c r="C245" s="24" t="s">
        <v>559</v>
      </c>
      <c r="D245" s="10" t="s">
        <v>58</v>
      </c>
      <c r="E245" s="10">
        <v>1</v>
      </c>
      <c r="F245" s="56">
        <v>3821.1299999999997</v>
      </c>
      <c r="G245" s="245"/>
      <c r="H245" s="91"/>
      <c r="I245" s="102"/>
      <c r="J245" s="212" t="s">
        <v>1449</v>
      </c>
      <c r="K245" s="50"/>
    </row>
    <row r="246" spans="1:11" ht="44.25" customHeight="1" x14ac:dyDescent="0.3">
      <c r="A246" s="34" t="s">
        <v>506</v>
      </c>
      <c r="B246" s="34"/>
      <c r="C246" s="24" t="s">
        <v>556</v>
      </c>
      <c r="D246" s="10" t="s">
        <v>12</v>
      </c>
      <c r="E246" s="10">
        <v>3</v>
      </c>
      <c r="F246" s="56">
        <v>992.05714285714271</v>
      </c>
      <c r="G246" s="245"/>
      <c r="H246" s="91"/>
      <c r="I246" s="102"/>
      <c r="J246" s="212" t="s">
        <v>1449</v>
      </c>
      <c r="K246" s="50"/>
    </row>
    <row r="247" spans="1:11" ht="42" customHeight="1" x14ac:dyDescent="0.3">
      <c r="A247" s="34" t="s">
        <v>508</v>
      </c>
      <c r="B247" s="34"/>
      <c r="C247" s="24" t="s">
        <v>537</v>
      </c>
      <c r="D247" s="10" t="s">
        <v>12</v>
      </c>
      <c r="E247" s="10">
        <v>3</v>
      </c>
      <c r="F247" s="56">
        <v>59.87678571428571</v>
      </c>
      <c r="G247" s="245"/>
      <c r="H247" s="91"/>
      <c r="I247" s="102"/>
      <c r="J247" s="213" t="s">
        <v>1449</v>
      </c>
      <c r="K247" s="50"/>
    </row>
    <row r="248" spans="1:11" ht="48" customHeight="1" x14ac:dyDescent="0.25">
      <c r="A248" s="34" t="s">
        <v>510</v>
      </c>
      <c r="B248" s="34" t="s">
        <v>1002</v>
      </c>
      <c r="C248" s="36" t="s">
        <v>541</v>
      </c>
      <c r="D248" s="10" t="s">
        <v>12</v>
      </c>
      <c r="E248" s="10">
        <v>3</v>
      </c>
      <c r="F248" s="56">
        <v>70.446428571428569</v>
      </c>
      <c r="G248" s="126" t="s">
        <v>12</v>
      </c>
      <c r="H248" s="126">
        <v>3</v>
      </c>
      <c r="I248" s="102">
        <v>494.23689000000002</v>
      </c>
      <c r="J248" s="213" t="s">
        <v>1445</v>
      </c>
      <c r="K248" s="294">
        <v>303.3</v>
      </c>
    </row>
    <row r="249" spans="1:11" ht="33" customHeight="1" x14ac:dyDescent="0.3">
      <c r="A249" s="33" t="s">
        <v>697</v>
      </c>
      <c r="B249" s="33" t="s">
        <v>1003</v>
      </c>
      <c r="C249" s="16" t="s">
        <v>698</v>
      </c>
      <c r="D249" s="25"/>
      <c r="E249" s="25"/>
      <c r="F249" s="45">
        <f>SUM(F250:F255)</f>
        <v>16034.092035714286</v>
      </c>
      <c r="G249" s="96"/>
      <c r="H249" s="91"/>
      <c r="I249" s="96">
        <f>SUM(I250:I255)</f>
        <v>29958.5226</v>
      </c>
      <c r="J249" s="50"/>
      <c r="K249" s="50"/>
    </row>
    <row r="250" spans="1:11" ht="52.5" customHeight="1" x14ac:dyDescent="0.25">
      <c r="A250" s="34" t="s">
        <v>90</v>
      </c>
      <c r="B250" s="34" t="s">
        <v>1004</v>
      </c>
      <c r="C250" s="24" t="s">
        <v>699</v>
      </c>
      <c r="D250" s="10" t="s">
        <v>12</v>
      </c>
      <c r="E250" s="10">
        <v>1</v>
      </c>
      <c r="F250" s="56">
        <v>5816.6089999999995</v>
      </c>
      <c r="G250" s="245" t="s">
        <v>12</v>
      </c>
      <c r="H250" s="122">
        <v>1</v>
      </c>
      <c r="I250" s="102">
        <v>29464.28571</v>
      </c>
      <c r="J250" s="213" t="s">
        <v>1445</v>
      </c>
      <c r="K250" s="50"/>
    </row>
    <row r="251" spans="1:11" ht="44.25" customHeight="1" x14ac:dyDescent="0.3">
      <c r="A251" s="34" t="s">
        <v>91</v>
      </c>
      <c r="B251" s="34"/>
      <c r="C251" s="24" t="s">
        <v>700</v>
      </c>
      <c r="D251" s="10" t="s">
        <v>58</v>
      </c>
      <c r="E251" s="10">
        <v>1</v>
      </c>
      <c r="F251" s="56">
        <v>4414.1517857142853</v>
      </c>
      <c r="G251" s="245"/>
      <c r="H251" s="91"/>
      <c r="I251" s="102"/>
      <c r="J251" s="212" t="s">
        <v>1426</v>
      </c>
      <c r="K251" s="50"/>
    </row>
    <row r="252" spans="1:11" ht="49.5" customHeight="1" x14ac:dyDescent="0.3">
      <c r="A252" s="34" t="s">
        <v>92</v>
      </c>
      <c r="B252" s="34"/>
      <c r="C252" s="24" t="s">
        <v>527</v>
      </c>
      <c r="D252" s="10" t="s">
        <v>58</v>
      </c>
      <c r="E252" s="10">
        <v>1</v>
      </c>
      <c r="F252" s="56">
        <v>4680.9508928571431</v>
      </c>
      <c r="G252" s="245"/>
      <c r="H252" s="91"/>
      <c r="I252" s="102"/>
      <c r="J252" s="212" t="s">
        <v>1449</v>
      </c>
      <c r="K252" s="50"/>
    </row>
    <row r="253" spans="1:11" ht="41.25" customHeight="1" x14ac:dyDescent="0.3">
      <c r="A253" s="34" t="s">
        <v>94</v>
      </c>
      <c r="B253" s="34"/>
      <c r="C253" s="24" t="s">
        <v>794</v>
      </c>
      <c r="D253" s="10" t="s">
        <v>12</v>
      </c>
      <c r="E253" s="10">
        <v>3</v>
      </c>
      <c r="F253" s="56">
        <v>992.05714285714271</v>
      </c>
      <c r="G253" s="245"/>
      <c r="H253" s="91"/>
      <c r="I253" s="102"/>
      <c r="J253" s="213" t="s">
        <v>1449</v>
      </c>
      <c r="K253" s="50"/>
    </row>
    <row r="254" spans="1:11" ht="45.75" customHeight="1" x14ac:dyDescent="0.3">
      <c r="A254" s="34" t="s">
        <v>95</v>
      </c>
      <c r="B254" s="34"/>
      <c r="C254" s="24" t="s">
        <v>537</v>
      </c>
      <c r="D254" s="10" t="s">
        <v>12</v>
      </c>
      <c r="E254" s="10">
        <v>3</v>
      </c>
      <c r="F254" s="56">
        <v>59.87678571428571</v>
      </c>
      <c r="G254" s="245"/>
      <c r="H254" s="91"/>
      <c r="I254" s="102"/>
      <c r="J254" s="212" t="s">
        <v>1449</v>
      </c>
      <c r="K254" s="50"/>
    </row>
    <row r="255" spans="1:11" ht="46.5" customHeight="1" x14ac:dyDescent="0.25">
      <c r="A255" s="34" t="s">
        <v>96</v>
      </c>
      <c r="B255" s="34" t="s">
        <v>1005</v>
      </c>
      <c r="C255" s="36" t="s">
        <v>541</v>
      </c>
      <c r="D255" s="10" t="s">
        <v>12</v>
      </c>
      <c r="E255" s="10">
        <v>3</v>
      </c>
      <c r="F255" s="56">
        <v>70.446428571428569</v>
      </c>
      <c r="G255" s="245" t="s">
        <v>12</v>
      </c>
      <c r="H255" s="122">
        <v>3</v>
      </c>
      <c r="I255" s="102">
        <v>494.23689000000002</v>
      </c>
      <c r="J255" s="216" t="s">
        <v>1445</v>
      </c>
      <c r="K255" s="50"/>
    </row>
    <row r="256" spans="1:11" ht="35.25" customHeight="1" x14ac:dyDescent="0.25">
      <c r="A256" s="21" t="s">
        <v>570</v>
      </c>
      <c r="B256" s="33" t="s">
        <v>40</v>
      </c>
      <c r="C256" s="16" t="s">
        <v>701</v>
      </c>
      <c r="D256" s="10"/>
      <c r="E256" s="10"/>
      <c r="F256" s="46">
        <f>SUM(F257:F258)</f>
        <v>31754.396428571425</v>
      </c>
      <c r="G256" s="126"/>
      <c r="H256" s="126"/>
      <c r="I256" s="267">
        <f>SUM(I257:I258)</f>
        <v>36858.674339999998</v>
      </c>
      <c r="J256" s="50"/>
      <c r="K256" s="50"/>
    </row>
    <row r="257" spans="1:11" ht="43.5" customHeight="1" x14ac:dyDescent="0.25">
      <c r="A257" s="22" t="s">
        <v>97</v>
      </c>
      <c r="B257" s="22" t="s">
        <v>41</v>
      </c>
      <c r="C257" s="24" t="s">
        <v>702</v>
      </c>
      <c r="D257" s="10" t="s">
        <v>12</v>
      </c>
      <c r="E257" s="10">
        <v>6</v>
      </c>
      <c r="F257" s="51">
        <v>29458.928571428569</v>
      </c>
      <c r="G257" s="238" t="s">
        <v>12</v>
      </c>
      <c r="H257" s="238">
        <v>6</v>
      </c>
      <c r="I257" s="263">
        <v>34744.285739999999</v>
      </c>
      <c r="J257" s="213" t="s">
        <v>1445</v>
      </c>
      <c r="K257" s="50"/>
    </row>
    <row r="258" spans="1:11" ht="40.5" customHeight="1" x14ac:dyDescent="0.25">
      <c r="A258" s="22" t="s">
        <v>98</v>
      </c>
      <c r="B258" s="22" t="s">
        <v>43</v>
      </c>
      <c r="C258" s="28" t="s">
        <v>66</v>
      </c>
      <c r="D258" s="10" t="s">
        <v>12</v>
      </c>
      <c r="E258" s="10">
        <v>4</v>
      </c>
      <c r="F258" s="51">
        <v>2295.4678571428567</v>
      </c>
      <c r="G258" s="238" t="s">
        <v>12</v>
      </c>
      <c r="H258" s="238">
        <v>4</v>
      </c>
      <c r="I258" s="263">
        <v>2114.3886000000002</v>
      </c>
      <c r="J258" s="213" t="s">
        <v>1445</v>
      </c>
      <c r="K258" s="50"/>
    </row>
    <row r="259" spans="1:11" ht="30.75" customHeight="1" x14ac:dyDescent="0.25">
      <c r="A259" s="22"/>
      <c r="B259" s="21" t="s">
        <v>457</v>
      </c>
      <c r="C259" s="16" t="s">
        <v>855</v>
      </c>
      <c r="D259" s="10"/>
      <c r="E259" s="10"/>
      <c r="F259" s="51"/>
      <c r="G259" s="238"/>
      <c r="H259" s="238"/>
      <c r="I259" s="267">
        <f>SUM(I260:I261)</f>
        <v>1309.7670499999999</v>
      </c>
      <c r="J259" s="50"/>
      <c r="K259" s="50"/>
    </row>
    <row r="260" spans="1:11" ht="60" customHeight="1" x14ac:dyDescent="0.25">
      <c r="A260" s="22"/>
      <c r="B260" s="22" t="s">
        <v>1006</v>
      </c>
      <c r="C260" s="24" t="s">
        <v>856</v>
      </c>
      <c r="D260" s="10"/>
      <c r="E260" s="10"/>
      <c r="F260" s="51"/>
      <c r="G260" s="238" t="s">
        <v>12</v>
      </c>
      <c r="H260" s="238">
        <v>6</v>
      </c>
      <c r="I260" s="263">
        <v>1256.31</v>
      </c>
      <c r="J260" s="215" t="s">
        <v>1455</v>
      </c>
      <c r="K260" s="299">
        <v>376.72500000000002</v>
      </c>
    </row>
    <row r="261" spans="1:11" ht="58.5" customHeight="1" x14ac:dyDescent="0.25">
      <c r="A261" s="22"/>
      <c r="B261" s="22" t="s">
        <v>986</v>
      </c>
      <c r="C261" s="24" t="s">
        <v>857</v>
      </c>
      <c r="D261" s="10"/>
      <c r="E261" s="10"/>
      <c r="F261" s="51"/>
      <c r="G261" s="238" t="s">
        <v>12</v>
      </c>
      <c r="H261" s="238">
        <v>1</v>
      </c>
      <c r="I261" s="263">
        <v>53.457050000000002</v>
      </c>
      <c r="J261" s="215" t="s">
        <v>1454</v>
      </c>
      <c r="K261" s="50"/>
    </row>
    <row r="262" spans="1:11" ht="36" customHeight="1" x14ac:dyDescent="0.25">
      <c r="A262" s="22"/>
      <c r="B262" s="21" t="s">
        <v>1007</v>
      </c>
      <c r="C262" s="16" t="s">
        <v>858</v>
      </c>
      <c r="D262" s="10"/>
      <c r="E262" s="10"/>
      <c r="F262" s="51"/>
      <c r="G262" s="238"/>
      <c r="H262" s="238"/>
      <c r="I262" s="267">
        <f>SUM(I263)</f>
        <v>46160.714290000004</v>
      </c>
      <c r="J262" s="50"/>
      <c r="K262" s="50"/>
    </row>
    <row r="263" spans="1:11" ht="51" customHeight="1" x14ac:dyDescent="0.25">
      <c r="A263" s="22"/>
      <c r="B263" s="22" t="s">
        <v>1008</v>
      </c>
      <c r="C263" s="136" t="s">
        <v>1482</v>
      </c>
      <c r="D263" s="10"/>
      <c r="E263" s="10"/>
      <c r="F263" s="51"/>
      <c r="G263" s="238" t="s">
        <v>12</v>
      </c>
      <c r="H263" s="238">
        <v>1</v>
      </c>
      <c r="I263" s="263">
        <v>46160.714290000004</v>
      </c>
      <c r="J263" s="217" t="s">
        <v>1483</v>
      </c>
      <c r="K263" s="50"/>
    </row>
    <row r="264" spans="1:11" ht="30.75" customHeight="1" x14ac:dyDescent="0.3">
      <c r="A264" s="15">
        <v>27</v>
      </c>
      <c r="B264" s="33" t="s">
        <v>1009</v>
      </c>
      <c r="C264" s="16" t="s">
        <v>542</v>
      </c>
      <c r="D264" s="17"/>
      <c r="E264" s="17"/>
      <c r="F264" s="46">
        <f>SUM(F265:F280)</f>
        <v>224102.09414285715</v>
      </c>
      <c r="G264" s="197"/>
      <c r="H264" s="91"/>
      <c r="I264" s="197">
        <f>SUM(I265:I280)</f>
        <v>130167.6134</v>
      </c>
      <c r="J264" s="50"/>
      <c r="K264" s="50"/>
    </row>
    <row r="265" spans="1:11" ht="40.5" customHeight="1" x14ac:dyDescent="0.25">
      <c r="A265" s="22" t="s">
        <v>100</v>
      </c>
      <c r="B265" s="34" t="s">
        <v>1010</v>
      </c>
      <c r="C265" s="28" t="s">
        <v>703</v>
      </c>
      <c r="D265" s="25" t="s">
        <v>12</v>
      </c>
      <c r="E265" s="48">
        <v>1</v>
      </c>
      <c r="F265" s="56">
        <v>5302.8789999999999</v>
      </c>
      <c r="G265" s="238" t="s">
        <v>12</v>
      </c>
      <c r="H265" s="258">
        <v>1</v>
      </c>
      <c r="I265" s="102">
        <v>7316.9642899999999</v>
      </c>
      <c r="J265" s="213" t="s">
        <v>1445</v>
      </c>
      <c r="K265" s="50"/>
    </row>
    <row r="266" spans="1:11" ht="42" customHeight="1" x14ac:dyDescent="0.25">
      <c r="A266" s="22" t="s">
        <v>102</v>
      </c>
      <c r="B266" s="34" t="s">
        <v>1012</v>
      </c>
      <c r="C266" s="28" t="s">
        <v>704</v>
      </c>
      <c r="D266" s="25" t="s">
        <v>12</v>
      </c>
      <c r="E266" s="48">
        <v>1</v>
      </c>
      <c r="F266" s="56">
        <v>5854.82</v>
      </c>
      <c r="G266" s="238" t="s">
        <v>12</v>
      </c>
      <c r="H266" s="258">
        <v>1</v>
      </c>
      <c r="I266" s="102">
        <v>7316.9642899999999</v>
      </c>
      <c r="J266" s="213" t="s">
        <v>1445</v>
      </c>
      <c r="K266" s="50"/>
    </row>
    <row r="267" spans="1:11" ht="48.75" customHeight="1" x14ac:dyDescent="0.25">
      <c r="A267" s="22" t="s">
        <v>103</v>
      </c>
      <c r="B267" s="34" t="s">
        <v>1011</v>
      </c>
      <c r="C267" s="28" t="s">
        <v>705</v>
      </c>
      <c r="D267" s="25" t="s">
        <v>12</v>
      </c>
      <c r="E267" s="48">
        <v>1</v>
      </c>
      <c r="F267" s="56">
        <v>6503.5714285714284</v>
      </c>
      <c r="G267" s="238" t="s">
        <v>12</v>
      </c>
      <c r="H267" s="258">
        <v>1</v>
      </c>
      <c r="I267" s="102">
        <v>12186.72054</v>
      </c>
      <c r="J267" s="213" t="s">
        <v>1445</v>
      </c>
      <c r="K267" s="50"/>
    </row>
    <row r="268" spans="1:11" ht="45.75" customHeight="1" x14ac:dyDescent="0.25">
      <c r="A268" s="22" t="s">
        <v>104</v>
      </c>
      <c r="B268" s="34" t="s">
        <v>1013</v>
      </c>
      <c r="C268" s="24" t="s">
        <v>706</v>
      </c>
      <c r="D268" s="25" t="s">
        <v>12</v>
      </c>
      <c r="E268" s="25">
        <v>1</v>
      </c>
      <c r="F268" s="51">
        <v>9788.4609999999993</v>
      </c>
      <c r="G268" s="238" t="s">
        <v>12</v>
      </c>
      <c r="H268" s="238">
        <v>1</v>
      </c>
      <c r="I268" s="102">
        <v>14732.14286</v>
      </c>
      <c r="J268" s="213" t="s">
        <v>1445</v>
      </c>
      <c r="K268" s="50"/>
    </row>
    <row r="269" spans="1:11" ht="48" customHeight="1" x14ac:dyDescent="0.25">
      <c r="A269" s="22" t="s">
        <v>105</v>
      </c>
      <c r="B269" s="34" t="s">
        <v>1014</v>
      </c>
      <c r="C269" s="24" t="s">
        <v>707</v>
      </c>
      <c r="D269" s="25" t="s">
        <v>12</v>
      </c>
      <c r="E269" s="25">
        <v>1</v>
      </c>
      <c r="F269" s="51">
        <v>19903.841</v>
      </c>
      <c r="G269" s="238" t="s">
        <v>12</v>
      </c>
      <c r="H269" s="238">
        <v>1</v>
      </c>
      <c r="I269" s="102">
        <v>31539.55357</v>
      </c>
      <c r="J269" s="213" t="s">
        <v>1445</v>
      </c>
      <c r="K269" s="50"/>
    </row>
    <row r="270" spans="1:11" ht="40.5" customHeight="1" x14ac:dyDescent="0.25">
      <c r="A270" s="22" t="s">
        <v>106</v>
      </c>
      <c r="B270" s="34" t="s">
        <v>1015</v>
      </c>
      <c r="C270" s="24" t="s">
        <v>708</v>
      </c>
      <c r="D270" s="25" t="s">
        <v>12</v>
      </c>
      <c r="E270" s="25">
        <v>1</v>
      </c>
      <c r="F270" s="51">
        <v>37360.036999999989</v>
      </c>
      <c r="G270" s="238" t="s">
        <v>12</v>
      </c>
      <c r="H270" s="238">
        <v>1</v>
      </c>
      <c r="I270" s="102">
        <v>31539.55357</v>
      </c>
      <c r="J270" s="213" t="s">
        <v>1445</v>
      </c>
      <c r="K270" s="50"/>
    </row>
    <row r="271" spans="1:11" ht="46.5" customHeight="1" x14ac:dyDescent="0.25">
      <c r="A271" s="22" t="s">
        <v>546</v>
      </c>
      <c r="B271" s="34" t="s">
        <v>1016</v>
      </c>
      <c r="C271" s="24" t="s">
        <v>709</v>
      </c>
      <c r="D271" s="25" t="s">
        <v>12</v>
      </c>
      <c r="E271" s="25">
        <v>1</v>
      </c>
      <c r="F271" s="51">
        <v>8162.3580000000002</v>
      </c>
      <c r="G271" s="238" t="s">
        <v>12</v>
      </c>
      <c r="H271" s="238">
        <v>1</v>
      </c>
      <c r="I271" s="102">
        <v>12767.85714</v>
      </c>
      <c r="J271" s="213" t="s">
        <v>1445</v>
      </c>
      <c r="K271" s="50"/>
    </row>
    <row r="272" spans="1:11" ht="42.75" customHeight="1" x14ac:dyDescent="0.25">
      <c r="A272" s="22" t="s">
        <v>547</v>
      </c>
      <c r="B272" s="34" t="s">
        <v>1017</v>
      </c>
      <c r="C272" s="24" t="s">
        <v>710</v>
      </c>
      <c r="D272" s="25" t="s">
        <v>12</v>
      </c>
      <c r="E272" s="25">
        <v>1</v>
      </c>
      <c r="F272" s="51">
        <v>8162.3580000000002</v>
      </c>
      <c r="G272" s="238" t="s">
        <v>12</v>
      </c>
      <c r="H272" s="238">
        <v>1</v>
      </c>
      <c r="I272" s="102">
        <v>12767.85714</v>
      </c>
      <c r="J272" s="213" t="s">
        <v>1445</v>
      </c>
      <c r="K272" s="50"/>
    </row>
    <row r="273" spans="1:11" ht="46.5" customHeight="1" x14ac:dyDescent="0.3">
      <c r="A273" s="22" t="s">
        <v>548</v>
      </c>
      <c r="B273" s="34"/>
      <c r="C273" s="65" t="s">
        <v>711</v>
      </c>
      <c r="D273" s="10" t="s">
        <v>12</v>
      </c>
      <c r="E273" s="25">
        <v>1</v>
      </c>
      <c r="F273" s="51">
        <v>5854.82</v>
      </c>
      <c r="G273" s="252"/>
      <c r="H273" s="91"/>
      <c r="I273" s="102"/>
      <c r="J273" s="213" t="s">
        <v>1448</v>
      </c>
      <c r="K273" s="50"/>
    </row>
    <row r="274" spans="1:11" ht="47.25" customHeight="1" x14ac:dyDescent="0.3">
      <c r="A274" s="22" t="s">
        <v>712</v>
      </c>
      <c r="B274" s="34"/>
      <c r="C274" s="24" t="s">
        <v>713</v>
      </c>
      <c r="D274" s="25" t="s">
        <v>58</v>
      </c>
      <c r="E274" s="25">
        <v>1</v>
      </c>
      <c r="F274" s="51">
        <v>9357.5220000000008</v>
      </c>
      <c r="G274" s="252"/>
      <c r="H274" s="91"/>
      <c r="I274" s="102"/>
      <c r="J274" s="213" t="s">
        <v>1446</v>
      </c>
      <c r="K274" s="50"/>
    </row>
    <row r="275" spans="1:11" ht="45.75" customHeight="1" x14ac:dyDescent="0.3">
      <c r="A275" s="22" t="s">
        <v>714</v>
      </c>
      <c r="B275" s="34"/>
      <c r="C275" s="24" t="s">
        <v>715</v>
      </c>
      <c r="D275" s="25" t="s">
        <v>58</v>
      </c>
      <c r="E275" s="25">
        <v>1</v>
      </c>
      <c r="F275" s="51">
        <v>7775.9989999999998</v>
      </c>
      <c r="G275" s="252"/>
      <c r="H275" s="91"/>
      <c r="I275" s="102"/>
      <c r="J275" s="213" t="s">
        <v>1448</v>
      </c>
      <c r="K275" s="50"/>
    </row>
    <row r="276" spans="1:11" ht="42" customHeight="1" x14ac:dyDescent="0.3">
      <c r="A276" s="22" t="s">
        <v>716</v>
      </c>
      <c r="B276" s="34"/>
      <c r="C276" s="24" t="s">
        <v>717</v>
      </c>
      <c r="D276" s="25" t="s">
        <v>58</v>
      </c>
      <c r="E276" s="25">
        <v>1</v>
      </c>
      <c r="F276" s="51">
        <v>39504.114999999991</v>
      </c>
      <c r="G276" s="252"/>
      <c r="H276" s="91"/>
      <c r="I276" s="102"/>
      <c r="J276" s="213" t="s">
        <v>1448</v>
      </c>
      <c r="K276" s="50"/>
    </row>
    <row r="277" spans="1:11" ht="43.5" customHeight="1" x14ac:dyDescent="0.3">
      <c r="A277" s="22" t="s">
        <v>718</v>
      </c>
      <c r="B277" s="34"/>
      <c r="C277" s="24" t="s">
        <v>719</v>
      </c>
      <c r="D277" s="25" t="s">
        <v>58</v>
      </c>
      <c r="E277" s="25">
        <v>1</v>
      </c>
      <c r="F277" s="51">
        <v>8580.5947142857131</v>
      </c>
      <c r="G277" s="252"/>
      <c r="H277" s="91"/>
      <c r="I277" s="102"/>
      <c r="J277" s="213" t="s">
        <v>1448</v>
      </c>
      <c r="K277" s="50"/>
    </row>
    <row r="278" spans="1:11" ht="41.25" customHeight="1" x14ac:dyDescent="0.3">
      <c r="A278" s="22" t="s">
        <v>720</v>
      </c>
      <c r="B278" s="34"/>
      <c r="C278" s="24" t="s">
        <v>721</v>
      </c>
      <c r="D278" s="25" t="s">
        <v>58</v>
      </c>
      <c r="E278" s="25">
        <v>1</v>
      </c>
      <c r="F278" s="51">
        <v>7508.52</v>
      </c>
      <c r="G278" s="252"/>
      <c r="H278" s="91"/>
      <c r="I278" s="102"/>
      <c r="J278" s="213" t="s">
        <v>1448</v>
      </c>
      <c r="K278" s="50"/>
    </row>
    <row r="279" spans="1:11" ht="43.5" customHeight="1" x14ac:dyDescent="0.3">
      <c r="A279" s="22" t="s">
        <v>722</v>
      </c>
      <c r="B279" s="34"/>
      <c r="C279" s="24" t="s">
        <v>723</v>
      </c>
      <c r="D279" s="25" t="s">
        <v>58</v>
      </c>
      <c r="E279" s="25">
        <v>1</v>
      </c>
      <c r="F279" s="51">
        <v>8162.3580000000002</v>
      </c>
      <c r="G279" s="252"/>
      <c r="H279" s="91"/>
      <c r="I279" s="102"/>
      <c r="J279" s="213" t="s">
        <v>1448</v>
      </c>
      <c r="K279" s="50"/>
    </row>
    <row r="280" spans="1:11" ht="44.25" customHeight="1" x14ac:dyDescent="0.3">
      <c r="A280" s="22" t="s">
        <v>724</v>
      </c>
      <c r="B280" s="34"/>
      <c r="C280" s="24" t="s">
        <v>725</v>
      </c>
      <c r="D280" s="25" t="s">
        <v>58</v>
      </c>
      <c r="E280" s="25">
        <v>1</v>
      </c>
      <c r="F280" s="51">
        <v>36319.839999999989</v>
      </c>
      <c r="G280" s="252"/>
      <c r="H280" s="91"/>
      <c r="I280" s="102"/>
      <c r="J280" s="213" t="s">
        <v>1448</v>
      </c>
      <c r="K280" s="50"/>
    </row>
    <row r="281" spans="1:11" ht="36.75" customHeight="1" x14ac:dyDescent="0.3">
      <c r="A281" s="113">
        <v>28</v>
      </c>
      <c r="B281" s="205"/>
      <c r="C281" s="111" t="s">
        <v>107</v>
      </c>
      <c r="D281" s="109"/>
      <c r="E281" s="109"/>
      <c r="F281" s="112">
        <f>F282+F288+F304+F333+F348+F534+F624+F647+F655</f>
        <v>147593.14375000002</v>
      </c>
      <c r="G281" s="197"/>
      <c r="H281" s="91"/>
      <c r="I281" s="197">
        <f>I282+I288+I304+I333+I348+I534+I624+I647+I655+I697</f>
        <v>379806.75489693717</v>
      </c>
      <c r="J281" s="198"/>
      <c r="K281" s="50"/>
    </row>
    <row r="282" spans="1:11" ht="36.75" customHeight="1" x14ac:dyDescent="0.3">
      <c r="A282" s="196" t="s">
        <v>108</v>
      </c>
      <c r="B282" s="206"/>
      <c r="C282" s="80" t="s">
        <v>109</v>
      </c>
      <c r="D282" s="126"/>
      <c r="E282" s="126"/>
      <c r="F282" s="197">
        <f>F283</f>
        <v>4128.9464285714284</v>
      </c>
      <c r="G282" s="197"/>
      <c r="H282" s="91"/>
      <c r="I282" s="197">
        <f>I283</f>
        <v>12795.65184</v>
      </c>
      <c r="J282" s="99"/>
      <c r="K282" s="50"/>
    </row>
    <row r="283" spans="1:11" ht="30.75" customHeight="1" x14ac:dyDescent="0.3">
      <c r="A283" s="21" t="s">
        <v>110</v>
      </c>
      <c r="B283" s="33" t="s">
        <v>1018</v>
      </c>
      <c r="C283" s="16" t="s">
        <v>111</v>
      </c>
      <c r="D283" s="31"/>
      <c r="E283" s="31"/>
      <c r="F283" s="46">
        <f>SUM(F284:F287)</f>
        <v>4128.9464285714284</v>
      </c>
      <c r="G283" s="197"/>
      <c r="H283" s="91"/>
      <c r="I283" s="197">
        <f>SUM(I284:I287)</f>
        <v>12795.65184</v>
      </c>
      <c r="J283" s="50"/>
      <c r="K283" s="50"/>
    </row>
    <row r="284" spans="1:11" ht="42" customHeight="1" x14ac:dyDescent="0.25">
      <c r="A284" s="22" t="s">
        <v>112</v>
      </c>
      <c r="B284" s="34" t="s">
        <v>1019</v>
      </c>
      <c r="C284" s="28" t="s">
        <v>113</v>
      </c>
      <c r="D284" s="10" t="s">
        <v>12</v>
      </c>
      <c r="E284" s="10">
        <v>4</v>
      </c>
      <c r="F284" s="56">
        <v>2079.2142857142853</v>
      </c>
      <c r="G284" s="126" t="s">
        <v>12</v>
      </c>
      <c r="H284" s="126">
        <v>4</v>
      </c>
      <c r="I284" s="102">
        <v>7746.6910799999996</v>
      </c>
      <c r="J284" s="213" t="s">
        <v>1445</v>
      </c>
      <c r="K284" s="294">
        <v>3796</v>
      </c>
    </row>
    <row r="285" spans="1:11" ht="42.75" customHeight="1" x14ac:dyDescent="0.25">
      <c r="A285" s="22" t="s">
        <v>114</v>
      </c>
      <c r="B285" s="34" t="s">
        <v>1020</v>
      </c>
      <c r="C285" s="28" t="s">
        <v>115</v>
      </c>
      <c r="D285" s="10" t="s">
        <v>30</v>
      </c>
      <c r="E285" s="10">
        <v>4</v>
      </c>
      <c r="F285" s="56">
        <v>1446.8749999999998</v>
      </c>
      <c r="G285" s="126" t="s">
        <v>30</v>
      </c>
      <c r="H285" s="126">
        <v>4</v>
      </c>
      <c r="I285" s="102">
        <v>2895.9071600000002</v>
      </c>
      <c r="J285" s="213" t="s">
        <v>1445</v>
      </c>
      <c r="K285" s="294">
        <v>2103.556</v>
      </c>
    </row>
    <row r="286" spans="1:11" ht="41.25" customHeight="1" x14ac:dyDescent="0.25">
      <c r="A286" s="22" t="s">
        <v>116</v>
      </c>
      <c r="B286" s="34" t="s">
        <v>975</v>
      </c>
      <c r="C286" s="28" t="s">
        <v>117</v>
      </c>
      <c r="D286" s="10" t="s">
        <v>12</v>
      </c>
      <c r="E286" s="10">
        <v>8</v>
      </c>
      <c r="F286" s="56">
        <v>515.71428571428567</v>
      </c>
      <c r="G286" s="126" t="s">
        <v>12</v>
      </c>
      <c r="H286" s="126">
        <v>8</v>
      </c>
      <c r="I286" s="102">
        <v>1969.27504</v>
      </c>
      <c r="J286" s="213" t="s">
        <v>1445</v>
      </c>
      <c r="K286" s="294">
        <v>1080</v>
      </c>
    </row>
    <row r="287" spans="1:11" ht="41.25" customHeight="1" x14ac:dyDescent="0.25">
      <c r="A287" s="22" t="s">
        <v>118</v>
      </c>
      <c r="B287" s="34" t="s">
        <v>1021</v>
      </c>
      <c r="C287" s="28" t="s">
        <v>119</v>
      </c>
      <c r="D287" s="10" t="s">
        <v>12</v>
      </c>
      <c r="E287" s="10">
        <v>8</v>
      </c>
      <c r="F287" s="56">
        <v>87.142857142857125</v>
      </c>
      <c r="G287" s="126" t="s">
        <v>12</v>
      </c>
      <c r="H287" s="126">
        <v>8</v>
      </c>
      <c r="I287" s="102">
        <v>183.77856</v>
      </c>
      <c r="J287" s="213" t="s">
        <v>1445</v>
      </c>
      <c r="K287" s="294">
        <v>124.24</v>
      </c>
    </row>
    <row r="288" spans="1:11" ht="36.75" customHeight="1" x14ac:dyDescent="0.3">
      <c r="A288" s="196" t="s">
        <v>120</v>
      </c>
      <c r="B288" s="206"/>
      <c r="C288" s="80" t="s">
        <v>121</v>
      </c>
      <c r="D288" s="126"/>
      <c r="E288" s="126"/>
      <c r="F288" s="197">
        <f>F289</f>
        <v>2064.4732142857138</v>
      </c>
      <c r="G288" s="197"/>
      <c r="H288" s="91"/>
      <c r="I288" s="197">
        <f>I289+I294</f>
        <v>32141.511268480004</v>
      </c>
      <c r="J288" s="99"/>
      <c r="K288" s="50"/>
    </row>
    <row r="289" spans="1:11" ht="26.25" customHeight="1" x14ac:dyDescent="0.3">
      <c r="A289" s="21" t="s">
        <v>122</v>
      </c>
      <c r="B289" s="33" t="s">
        <v>1022</v>
      </c>
      <c r="C289" s="16" t="s">
        <v>123</v>
      </c>
      <c r="D289" s="10"/>
      <c r="E289" s="10"/>
      <c r="F289" s="46">
        <f>SUM(F290:F293)</f>
        <v>2064.4732142857138</v>
      </c>
      <c r="G289" s="197"/>
      <c r="H289" s="91"/>
      <c r="I289" s="197">
        <f>SUM(I290:I293)</f>
        <v>6397.8259199999993</v>
      </c>
      <c r="J289" s="50"/>
      <c r="K289" s="50"/>
    </row>
    <row r="290" spans="1:11" ht="46.5" customHeight="1" x14ac:dyDescent="0.25">
      <c r="A290" s="22" t="s">
        <v>124</v>
      </c>
      <c r="B290" s="34" t="s">
        <v>1025</v>
      </c>
      <c r="C290" s="28" t="s">
        <v>117</v>
      </c>
      <c r="D290" s="10" t="s">
        <v>12</v>
      </c>
      <c r="E290" s="10">
        <v>4</v>
      </c>
      <c r="F290" s="56">
        <v>257.85714285714283</v>
      </c>
      <c r="G290" s="126" t="s">
        <v>12</v>
      </c>
      <c r="H290" s="126">
        <v>4</v>
      </c>
      <c r="I290" s="102">
        <v>984.63751999999999</v>
      </c>
      <c r="J290" s="213" t="s">
        <v>1445</v>
      </c>
      <c r="K290" s="299">
        <v>540</v>
      </c>
    </row>
    <row r="291" spans="1:11" ht="45" customHeight="1" x14ac:dyDescent="0.25">
      <c r="A291" s="22" t="s">
        <v>125</v>
      </c>
      <c r="B291" s="34" t="s">
        <v>1026</v>
      </c>
      <c r="C291" s="28" t="s">
        <v>119</v>
      </c>
      <c r="D291" s="10" t="s">
        <v>12</v>
      </c>
      <c r="E291" s="10">
        <v>4</v>
      </c>
      <c r="F291" s="56">
        <v>43.571428571428562</v>
      </c>
      <c r="G291" s="126" t="s">
        <v>12</v>
      </c>
      <c r="H291" s="126">
        <v>4</v>
      </c>
      <c r="I291" s="102">
        <v>91.889279999999999</v>
      </c>
      <c r="J291" s="213" t="s">
        <v>1445</v>
      </c>
      <c r="K291" s="299">
        <v>64.286000000000001</v>
      </c>
    </row>
    <row r="292" spans="1:11" ht="47.25" customHeight="1" x14ac:dyDescent="0.25">
      <c r="A292" s="22" t="s">
        <v>126</v>
      </c>
      <c r="B292" s="34" t="s">
        <v>1024</v>
      </c>
      <c r="C292" s="28" t="s">
        <v>115</v>
      </c>
      <c r="D292" s="10" t="s">
        <v>30</v>
      </c>
      <c r="E292" s="10">
        <v>2</v>
      </c>
      <c r="F292" s="56">
        <v>723.43749999999989</v>
      </c>
      <c r="G292" s="126" t="s">
        <v>30</v>
      </c>
      <c r="H292" s="126">
        <v>2</v>
      </c>
      <c r="I292" s="102">
        <v>1447.9535800000001</v>
      </c>
      <c r="J292" s="213" t="s">
        <v>1445</v>
      </c>
      <c r="K292" s="294">
        <v>1647</v>
      </c>
    </row>
    <row r="293" spans="1:11" ht="46.5" customHeight="1" x14ac:dyDescent="0.25">
      <c r="A293" s="22" t="s">
        <v>127</v>
      </c>
      <c r="B293" s="34" t="s">
        <v>1023</v>
      </c>
      <c r="C293" s="28" t="s">
        <v>113</v>
      </c>
      <c r="D293" s="10" t="s">
        <v>12</v>
      </c>
      <c r="E293" s="10">
        <v>2</v>
      </c>
      <c r="F293" s="56">
        <v>1039.6071428571427</v>
      </c>
      <c r="G293" s="126" t="s">
        <v>12</v>
      </c>
      <c r="H293" s="126">
        <v>2</v>
      </c>
      <c r="I293" s="102">
        <v>3873.3455399999998</v>
      </c>
      <c r="J293" s="213" t="s">
        <v>1445</v>
      </c>
      <c r="K293" s="294">
        <v>2847</v>
      </c>
    </row>
    <row r="294" spans="1:11" ht="30.75" customHeight="1" x14ac:dyDescent="0.25">
      <c r="A294" s="22"/>
      <c r="B294" s="21" t="s">
        <v>976</v>
      </c>
      <c r="C294" s="148" t="s">
        <v>862</v>
      </c>
      <c r="D294" s="10"/>
      <c r="E294" s="10"/>
      <c r="F294" s="56"/>
      <c r="G294" s="268"/>
      <c r="H294" s="269"/>
      <c r="I294" s="117">
        <f>SUM(I295:I303)</f>
        <v>25743.685348480005</v>
      </c>
      <c r="J294" s="50"/>
      <c r="K294" s="50"/>
    </row>
    <row r="295" spans="1:11" ht="60.75" customHeight="1" x14ac:dyDescent="0.25">
      <c r="A295" s="22"/>
      <c r="B295" s="22" t="s">
        <v>1027</v>
      </c>
      <c r="C295" s="145" t="s">
        <v>113</v>
      </c>
      <c r="D295" s="10"/>
      <c r="E295" s="10"/>
      <c r="F295" s="56"/>
      <c r="G295" s="270" t="s">
        <v>31</v>
      </c>
      <c r="H295" s="270">
        <v>8</v>
      </c>
      <c r="I295" s="102">
        <v>15493.382159999999</v>
      </c>
      <c r="J295" s="213" t="s">
        <v>1466</v>
      </c>
      <c r="K295" s="294">
        <v>6643</v>
      </c>
    </row>
    <row r="296" spans="1:11" ht="63" customHeight="1" x14ac:dyDescent="0.25">
      <c r="A296" s="22"/>
      <c r="B296" s="22" t="s">
        <v>1031</v>
      </c>
      <c r="C296" s="145" t="s">
        <v>115</v>
      </c>
      <c r="D296" s="10"/>
      <c r="E296" s="10"/>
      <c r="F296" s="56"/>
      <c r="G296" s="270" t="s">
        <v>31</v>
      </c>
      <c r="H296" s="270">
        <v>8</v>
      </c>
      <c r="I296" s="102">
        <v>5791.8143200000004</v>
      </c>
      <c r="J296" s="213" t="s">
        <v>1466</v>
      </c>
      <c r="K296" s="294">
        <v>3843</v>
      </c>
    </row>
    <row r="297" spans="1:11" ht="60" customHeight="1" x14ac:dyDescent="0.25">
      <c r="A297" s="22"/>
      <c r="B297" s="22" t="s">
        <v>1029</v>
      </c>
      <c r="C297" s="145" t="s">
        <v>117</v>
      </c>
      <c r="D297" s="10"/>
      <c r="E297" s="10"/>
      <c r="F297" s="56"/>
      <c r="G297" s="270" t="s">
        <v>31</v>
      </c>
      <c r="H297" s="270">
        <v>16</v>
      </c>
      <c r="I297" s="102">
        <v>3938.55008</v>
      </c>
      <c r="J297" s="213" t="s">
        <v>1466</v>
      </c>
      <c r="K297" s="294">
        <v>540</v>
      </c>
    </row>
    <row r="298" spans="1:11" ht="60.75" customHeight="1" x14ac:dyDescent="0.25">
      <c r="A298" s="22"/>
      <c r="B298" s="22" t="s">
        <v>1032</v>
      </c>
      <c r="C298" s="145" t="s">
        <v>119</v>
      </c>
      <c r="D298" s="10"/>
      <c r="E298" s="10"/>
      <c r="F298" s="56"/>
      <c r="G298" s="270" t="s">
        <v>31</v>
      </c>
      <c r="H298" s="270">
        <v>16</v>
      </c>
      <c r="I298" s="102">
        <v>367.55712</v>
      </c>
      <c r="J298" s="213" t="s">
        <v>1466</v>
      </c>
      <c r="K298" s="294">
        <v>64.286000000000001</v>
      </c>
    </row>
    <row r="299" spans="1:11" ht="58.5" customHeight="1" x14ac:dyDescent="0.25">
      <c r="A299" s="22"/>
      <c r="B299" s="22" t="s">
        <v>1028</v>
      </c>
      <c r="C299" s="145" t="s">
        <v>859</v>
      </c>
      <c r="D299" s="10"/>
      <c r="E299" s="10"/>
      <c r="F299" s="56"/>
      <c r="G299" s="270" t="s">
        <v>31</v>
      </c>
      <c r="H299" s="270">
        <v>24</v>
      </c>
      <c r="I299" s="102">
        <v>73.872960000000006</v>
      </c>
      <c r="J299" s="213" t="s">
        <v>1466</v>
      </c>
      <c r="K299" s="294">
        <v>58.293559999999999</v>
      </c>
    </row>
    <row r="300" spans="1:11" ht="55.5" customHeight="1" x14ac:dyDescent="0.25">
      <c r="A300" s="22"/>
      <c r="B300" s="22" t="s">
        <v>1033</v>
      </c>
      <c r="C300" s="145" t="s">
        <v>860</v>
      </c>
      <c r="D300" s="10"/>
      <c r="E300" s="10"/>
      <c r="F300" s="56"/>
      <c r="G300" s="270" t="s">
        <v>31</v>
      </c>
      <c r="H300" s="270">
        <v>24</v>
      </c>
      <c r="I300" s="102">
        <v>17.985119999999998</v>
      </c>
      <c r="J300" s="213" t="s">
        <v>1466</v>
      </c>
      <c r="K300" s="294">
        <v>20.023119999999999</v>
      </c>
    </row>
    <row r="301" spans="1:11" ht="58.5" customHeight="1" x14ac:dyDescent="0.25">
      <c r="A301" s="22"/>
      <c r="B301" s="22" t="s">
        <v>1030</v>
      </c>
      <c r="C301" s="145" t="s">
        <v>392</v>
      </c>
      <c r="D301" s="10"/>
      <c r="E301" s="10"/>
      <c r="F301" s="56"/>
      <c r="G301" s="270" t="s">
        <v>31</v>
      </c>
      <c r="H301" s="270">
        <v>8</v>
      </c>
      <c r="I301" s="102">
        <v>12.68144</v>
      </c>
      <c r="J301" s="213" t="s">
        <v>1466</v>
      </c>
      <c r="K301" s="294">
        <v>7.3193799999999998</v>
      </c>
    </row>
    <row r="302" spans="1:11" ht="61.5" customHeight="1" x14ac:dyDescent="0.25">
      <c r="A302" s="22"/>
      <c r="B302" s="22" t="s">
        <v>1034</v>
      </c>
      <c r="C302" s="145" t="s">
        <v>151</v>
      </c>
      <c r="D302" s="10"/>
      <c r="E302" s="10"/>
      <c r="F302" s="56"/>
      <c r="G302" s="270" t="s">
        <v>31</v>
      </c>
      <c r="H302" s="270">
        <v>8</v>
      </c>
      <c r="I302" s="102">
        <v>4.47072</v>
      </c>
      <c r="J302" s="213" t="s">
        <v>1466</v>
      </c>
      <c r="K302" s="294">
        <v>4.984</v>
      </c>
    </row>
    <row r="303" spans="1:11" ht="63.75" customHeight="1" x14ac:dyDescent="0.25">
      <c r="A303" s="22"/>
      <c r="B303" s="22" t="s">
        <v>1035</v>
      </c>
      <c r="C303" s="146" t="s">
        <v>861</v>
      </c>
      <c r="D303" s="10"/>
      <c r="E303" s="10"/>
      <c r="F303" s="56"/>
      <c r="G303" s="270" t="s">
        <v>1429</v>
      </c>
      <c r="H303" s="270">
        <v>6.4000000000000001E-2</v>
      </c>
      <c r="I303" s="102">
        <v>43.371428479999999</v>
      </c>
      <c r="J303" s="213" t="s">
        <v>1466</v>
      </c>
      <c r="K303" s="50"/>
    </row>
    <row r="304" spans="1:11" ht="34.5" customHeight="1" x14ac:dyDescent="0.3">
      <c r="A304" s="196" t="s">
        <v>128</v>
      </c>
      <c r="B304" s="206"/>
      <c r="C304" s="80" t="s">
        <v>129</v>
      </c>
      <c r="D304" s="126"/>
      <c r="E304" s="126"/>
      <c r="F304" s="197">
        <f>F305+F310+F320+F330</f>
        <v>49472.016071428567</v>
      </c>
      <c r="G304" s="197"/>
      <c r="H304" s="91"/>
      <c r="I304" s="197">
        <f>I305+I310+I320+I330</f>
        <v>60020.443039999998</v>
      </c>
      <c r="J304" s="99"/>
      <c r="K304" s="50"/>
    </row>
    <row r="305" spans="1:11" ht="30.75" customHeight="1" x14ac:dyDescent="0.3">
      <c r="A305" s="21" t="s">
        <v>726</v>
      </c>
      <c r="B305" s="33" t="s">
        <v>1036</v>
      </c>
      <c r="C305" s="16" t="s">
        <v>130</v>
      </c>
      <c r="D305" s="10"/>
      <c r="E305" s="10"/>
      <c r="F305" s="46">
        <f>SUM(F306:F309)</f>
        <v>3951.625</v>
      </c>
      <c r="G305" s="197"/>
      <c r="H305" s="91"/>
      <c r="I305" s="197">
        <f>SUM(I306:I309)</f>
        <v>12899.52324</v>
      </c>
      <c r="J305" s="50"/>
      <c r="K305" s="50"/>
    </row>
    <row r="306" spans="1:11" ht="53.25" customHeight="1" x14ac:dyDescent="0.25">
      <c r="A306" s="22" t="s">
        <v>131</v>
      </c>
      <c r="B306" s="34" t="s">
        <v>987</v>
      </c>
      <c r="C306" s="28" t="s">
        <v>132</v>
      </c>
      <c r="D306" s="10" t="s">
        <v>12</v>
      </c>
      <c r="E306" s="10">
        <v>4</v>
      </c>
      <c r="F306" s="56">
        <v>2108.1428571428569</v>
      </c>
      <c r="G306" s="126" t="s">
        <v>12</v>
      </c>
      <c r="H306" s="126">
        <v>4</v>
      </c>
      <c r="I306" s="102">
        <v>7869.4196400000001</v>
      </c>
      <c r="J306" s="213" t="s">
        <v>1445</v>
      </c>
      <c r="K306" s="50"/>
    </row>
    <row r="307" spans="1:11" ht="44.25" customHeight="1" x14ac:dyDescent="0.25">
      <c r="A307" s="22" t="s">
        <v>133</v>
      </c>
      <c r="B307" s="34" t="s">
        <v>1037</v>
      </c>
      <c r="C307" s="28" t="s">
        <v>134</v>
      </c>
      <c r="D307" s="10" t="s">
        <v>30</v>
      </c>
      <c r="E307" s="10">
        <v>4</v>
      </c>
      <c r="F307" s="56">
        <v>1240.6249999999998</v>
      </c>
      <c r="G307" s="126" t="s">
        <v>30</v>
      </c>
      <c r="H307" s="126">
        <v>4</v>
      </c>
      <c r="I307" s="102">
        <v>2877.05</v>
      </c>
      <c r="J307" s="213" t="s">
        <v>1445</v>
      </c>
      <c r="K307" s="50"/>
    </row>
    <row r="308" spans="1:11" ht="48.75" customHeight="1" x14ac:dyDescent="0.25">
      <c r="A308" s="22" t="s">
        <v>135</v>
      </c>
      <c r="B308" s="34" t="s">
        <v>1038</v>
      </c>
      <c r="C308" s="28" t="s">
        <v>117</v>
      </c>
      <c r="D308" s="10" t="s">
        <v>12</v>
      </c>
      <c r="E308" s="10">
        <v>8</v>
      </c>
      <c r="F308" s="56">
        <v>515.71428571428567</v>
      </c>
      <c r="G308" s="126" t="s">
        <v>12</v>
      </c>
      <c r="H308" s="126">
        <v>8</v>
      </c>
      <c r="I308" s="102">
        <v>1969.27504</v>
      </c>
      <c r="J308" s="213" t="s">
        <v>1445</v>
      </c>
      <c r="K308" s="50"/>
    </row>
    <row r="309" spans="1:11" ht="42.75" customHeight="1" x14ac:dyDescent="0.25">
      <c r="A309" s="22" t="s">
        <v>136</v>
      </c>
      <c r="B309" s="34" t="s">
        <v>1039</v>
      </c>
      <c r="C309" s="28" t="s">
        <v>119</v>
      </c>
      <c r="D309" s="10" t="s">
        <v>12</v>
      </c>
      <c r="E309" s="10">
        <v>8</v>
      </c>
      <c r="F309" s="56">
        <v>87.142857142857125</v>
      </c>
      <c r="G309" s="126" t="s">
        <v>12</v>
      </c>
      <c r="H309" s="126">
        <v>8</v>
      </c>
      <c r="I309" s="102">
        <v>183.77856</v>
      </c>
      <c r="J309" s="213" t="s">
        <v>1445</v>
      </c>
      <c r="K309" s="50"/>
    </row>
    <row r="310" spans="1:11" ht="30.75" customHeight="1" x14ac:dyDescent="0.3">
      <c r="A310" s="21" t="s">
        <v>727</v>
      </c>
      <c r="B310" s="33" t="s">
        <v>984</v>
      </c>
      <c r="C310" s="16" t="s">
        <v>137</v>
      </c>
      <c r="D310" s="10"/>
      <c r="E310" s="10"/>
      <c r="F310" s="46">
        <f>SUM(F311:F319)</f>
        <v>21200.339285714283</v>
      </c>
      <c r="G310" s="197"/>
      <c r="H310" s="91"/>
      <c r="I310" s="197">
        <f>SUM(I311:I319)</f>
        <v>24133.597400000002</v>
      </c>
      <c r="J310" s="50"/>
      <c r="K310" s="50"/>
    </row>
    <row r="311" spans="1:11" ht="45.75" customHeight="1" x14ac:dyDescent="0.25">
      <c r="A311" s="22" t="s">
        <v>138</v>
      </c>
      <c r="B311" s="34" t="s">
        <v>989</v>
      </c>
      <c r="C311" s="28" t="s">
        <v>139</v>
      </c>
      <c r="D311" s="10" t="s">
        <v>12</v>
      </c>
      <c r="E311" s="10">
        <v>10</v>
      </c>
      <c r="F311" s="56">
        <v>3799.821428571428</v>
      </c>
      <c r="G311" s="126" t="s">
        <v>12</v>
      </c>
      <c r="H311" s="126">
        <v>10</v>
      </c>
      <c r="I311" s="102">
        <v>14920.370500000001</v>
      </c>
      <c r="J311" s="213" t="s">
        <v>1445</v>
      </c>
      <c r="K311" s="294">
        <v>7788.6540000000005</v>
      </c>
    </row>
    <row r="312" spans="1:11" ht="43.5" customHeight="1" x14ac:dyDescent="0.25">
      <c r="A312" s="22" t="s">
        <v>140</v>
      </c>
      <c r="B312" s="34" t="s">
        <v>990</v>
      </c>
      <c r="C312" s="28" t="s">
        <v>141</v>
      </c>
      <c r="D312" s="10" t="s">
        <v>30</v>
      </c>
      <c r="E312" s="10">
        <v>10</v>
      </c>
      <c r="F312" s="56">
        <v>1712.3214285714284</v>
      </c>
      <c r="G312" s="126" t="s">
        <v>30</v>
      </c>
      <c r="H312" s="126">
        <v>10</v>
      </c>
      <c r="I312" s="102">
        <v>3754.2411000000002</v>
      </c>
      <c r="J312" s="213" t="s">
        <v>1445</v>
      </c>
      <c r="K312" s="294">
        <v>2349.4229999999998</v>
      </c>
    </row>
    <row r="313" spans="1:11" ht="42" customHeight="1" x14ac:dyDescent="0.25">
      <c r="A313" s="22" t="s">
        <v>142</v>
      </c>
      <c r="B313" s="34" t="s">
        <v>991</v>
      </c>
      <c r="C313" s="28" t="s">
        <v>143</v>
      </c>
      <c r="D313" s="10" t="s">
        <v>12</v>
      </c>
      <c r="E313" s="10">
        <v>20</v>
      </c>
      <c r="F313" s="56">
        <v>885.71428571428567</v>
      </c>
      <c r="G313" s="126" t="s">
        <v>12</v>
      </c>
      <c r="H313" s="126">
        <v>20</v>
      </c>
      <c r="I313" s="102">
        <v>4923.1876000000002</v>
      </c>
      <c r="J313" s="213" t="s">
        <v>1445</v>
      </c>
      <c r="K313" s="294">
        <v>1584</v>
      </c>
    </row>
    <row r="314" spans="1:11" ht="40.5" customHeight="1" x14ac:dyDescent="0.25">
      <c r="A314" s="22" t="s">
        <v>144</v>
      </c>
      <c r="B314" s="34" t="s">
        <v>992</v>
      </c>
      <c r="C314" s="28" t="s">
        <v>145</v>
      </c>
      <c r="D314" s="10" t="s">
        <v>12</v>
      </c>
      <c r="E314" s="10">
        <v>20</v>
      </c>
      <c r="F314" s="56">
        <v>219.64285714285714</v>
      </c>
      <c r="G314" s="126" t="s">
        <v>12</v>
      </c>
      <c r="H314" s="126">
        <v>20</v>
      </c>
      <c r="I314" s="102">
        <v>462.49099999999999</v>
      </c>
      <c r="J314" s="213" t="s">
        <v>1445</v>
      </c>
      <c r="K314" s="294">
        <v>402.58803999999998</v>
      </c>
    </row>
    <row r="315" spans="1:11" ht="30.75" customHeight="1" x14ac:dyDescent="0.25">
      <c r="A315" s="22" t="s">
        <v>146</v>
      </c>
      <c r="B315" s="331" t="s">
        <v>993</v>
      </c>
      <c r="C315" s="28" t="s">
        <v>147</v>
      </c>
      <c r="D315" s="10" t="s">
        <v>12</v>
      </c>
      <c r="E315" s="10">
        <v>30</v>
      </c>
      <c r="F315" s="56">
        <v>66.964285714285708</v>
      </c>
      <c r="G315" s="322" t="s">
        <v>12</v>
      </c>
      <c r="H315" s="322">
        <v>40</v>
      </c>
      <c r="I315" s="324">
        <v>73.307199999999995</v>
      </c>
      <c r="J315" s="326" t="s">
        <v>1461</v>
      </c>
      <c r="K315" s="294">
        <v>64.067040000000006</v>
      </c>
    </row>
    <row r="316" spans="1:11" ht="30.75" customHeight="1" x14ac:dyDescent="0.25">
      <c r="A316" s="22" t="s">
        <v>148</v>
      </c>
      <c r="B316" s="332"/>
      <c r="C316" s="28" t="s">
        <v>149</v>
      </c>
      <c r="D316" s="10" t="s">
        <v>12</v>
      </c>
      <c r="E316" s="10">
        <v>10</v>
      </c>
      <c r="F316" s="56">
        <v>9.375</v>
      </c>
      <c r="G316" s="323"/>
      <c r="H316" s="323"/>
      <c r="I316" s="325"/>
      <c r="J316" s="327"/>
      <c r="K316" s="50"/>
    </row>
    <row r="317" spans="1:11" ht="57.75" customHeight="1" x14ac:dyDescent="0.25">
      <c r="A317" s="22" t="s">
        <v>150</v>
      </c>
      <c r="B317" s="34"/>
      <c r="C317" s="28" t="s">
        <v>507</v>
      </c>
      <c r="D317" s="10" t="s">
        <v>12</v>
      </c>
      <c r="E317" s="10">
        <v>40</v>
      </c>
      <c r="F317" s="56">
        <v>19.714285714285715</v>
      </c>
      <c r="G317" s="126"/>
      <c r="H317" s="126"/>
      <c r="I317" s="102"/>
      <c r="J317" s="222" t="s">
        <v>1464</v>
      </c>
      <c r="K317" s="50"/>
    </row>
    <row r="318" spans="1:11" ht="61.5" customHeight="1" x14ac:dyDescent="0.25">
      <c r="A318" s="22" t="s">
        <v>152</v>
      </c>
      <c r="B318" s="34"/>
      <c r="C318" s="28" t="s">
        <v>153</v>
      </c>
      <c r="D318" s="10" t="s">
        <v>154</v>
      </c>
      <c r="E318" s="10">
        <v>12</v>
      </c>
      <c r="F318" s="56">
        <v>14464.285714285712</v>
      </c>
      <c r="G318" s="126"/>
      <c r="H318" s="126"/>
      <c r="I318" s="102"/>
      <c r="J318" s="222" t="s">
        <v>1465</v>
      </c>
      <c r="K318" s="50"/>
    </row>
    <row r="319" spans="1:11" ht="61.5" customHeight="1" x14ac:dyDescent="0.25">
      <c r="A319" s="22" t="s">
        <v>155</v>
      </c>
      <c r="B319" s="34"/>
      <c r="C319" s="28" t="s">
        <v>156</v>
      </c>
      <c r="D319" s="10" t="s">
        <v>12</v>
      </c>
      <c r="E319" s="10">
        <v>21</v>
      </c>
      <c r="F319" s="56">
        <v>22.499999999999996</v>
      </c>
      <c r="G319" s="126"/>
      <c r="H319" s="126"/>
      <c r="I319" s="102"/>
      <c r="J319" s="222" t="s">
        <v>1464</v>
      </c>
      <c r="K319" s="50"/>
    </row>
    <row r="320" spans="1:11" ht="30.75" customHeight="1" x14ac:dyDescent="0.3">
      <c r="A320" s="21" t="s">
        <v>728</v>
      </c>
      <c r="B320" s="33" t="s">
        <v>1040</v>
      </c>
      <c r="C320" s="16" t="s">
        <v>157</v>
      </c>
      <c r="D320" s="10"/>
      <c r="E320" s="10"/>
      <c r="F320" s="46">
        <f>SUM(F321:F329)</f>
        <v>18514.917857142857</v>
      </c>
      <c r="G320" s="197"/>
      <c r="H320" s="91"/>
      <c r="I320" s="197">
        <f>SUM(I321:I329)</f>
        <v>14480.15812</v>
      </c>
      <c r="J320" s="149"/>
      <c r="K320" s="149"/>
    </row>
    <row r="321" spans="1:11" ht="45" customHeight="1" x14ac:dyDescent="0.25">
      <c r="A321" s="22" t="s">
        <v>158</v>
      </c>
      <c r="B321" s="34" t="s">
        <v>977</v>
      </c>
      <c r="C321" s="28" t="s">
        <v>139</v>
      </c>
      <c r="D321" s="10" t="s">
        <v>12</v>
      </c>
      <c r="E321" s="10">
        <v>6</v>
      </c>
      <c r="F321" s="56">
        <v>2279.8928571428569</v>
      </c>
      <c r="G321" s="126" t="s">
        <v>12</v>
      </c>
      <c r="H321" s="126">
        <v>6</v>
      </c>
      <c r="I321" s="102">
        <v>8952.2222999999994</v>
      </c>
      <c r="J321" s="213" t="s">
        <v>1445</v>
      </c>
      <c r="K321" s="294">
        <v>5192.43</v>
      </c>
    </row>
    <row r="322" spans="1:11" ht="47.25" customHeight="1" x14ac:dyDescent="0.25">
      <c r="A322" s="22" t="s">
        <v>159</v>
      </c>
      <c r="B322" s="34" t="s">
        <v>1041</v>
      </c>
      <c r="C322" s="28" t="s">
        <v>141</v>
      </c>
      <c r="D322" s="10" t="s">
        <v>30</v>
      </c>
      <c r="E322" s="10">
        <v>6</v>
      </c>
      <c r="F322" s="56">
        <v>1027.3928571428571</v>
      </c>
      <c r="G322" s="126" t="s">
        <v>30</v>
      </c>
      <c r="H322" s="126">
        <v>6</v>
      </c>
      <c r="I322" s="102">
        <v>2252.54466</v>
      </c>
      <c r="J322" s="213" t="s">
        <v>1445</v>
      </c>
      <c r="K322" s="294">
        <v>1566.2819999999999</v>
      </c>
    </row>
    <row r="323" spans="1:11" ht="43.5" customHeight="1" x14ac:dyDescent="0.25">
      <c r="A323" s="22" t="s">
        <v>160</v>
      </c>
      <c r="B323" s="34" t="s">
        <v>1042</v>
      </c>
      <c r="C323" s="28" t="s">
        <v>143</v>
      </c>
      <c r="D323" s="10" t="s">
        <v>12</v>
      </c>
      <c r="E323" s="10">
        <v>12</v>
      </c>
      <c r="F323" s="56">
        <v>531.42857142857133</v>
      </c>
      <c r="G323" s="126" t="s">
        <v>12</v>
      </c>
      <c r="H323" s="126">
        <v>12</v>
      </c>
      <c r="I323" s="102">
        <v>2953.9125600000002</v>
      </c>
      <c r="J323" s="213" t="s">
        <v>1445</v>
      </c>
      <c r="K323" s="294">
        <v>1056</v>
      </c>
    </row>
    <row r="324" spans="1:11" ht="42.75" customHeight="1" x14ac:dyDescent="0.25">
      <c r="A324" s="22" t="s">
        <v>161</v>
      </c>
      <c r="B324" s="34" t="s">
        <v>1043</v>
      </c>
      <c r="C324" s="28" t="s">
        <v>162</v>
      </c>
      <c r="D324" s="10" t="s">
        <v>12</v>
      </c>
      <c r="E324" s="10">
        <v>12</v>
      </c>
      <c r="F324" s="56">
        <v>131.78571428571425</v>
      </c>
      <c r="G324" s="126" t="s">
        <v>12</v>
      </c>
      <c r="H324" s="126">
        <v>12</v>
      </c>
      <c r="I324" s="102">
        <v>277.49459999999999</v>
      </c>
      <c r="J324" s="213" t="s">
        <v>1445</v>
      </c>
      <c r="K324" s="294">
        <v>268.39222000000001</v>
      </c>
    </row>
    <row r="325" spans="1:11" ht="30.75" customHeight="1" x14ac:dyDescent="0.25">
      <c r="A325" s="22" t="s">
        <v>163</v>
      </c>
      <c r="B325" s="34" t="s">
        <v>1044</v>
      </c>
      <c r="C325" s="28" t="s">
        <v>147</v>
      </c>
      <c r="D325" s="10" t="s">
        <v>12</v>
      </c>
      <c r="E325" s="10">
        <v>18</v>
      </c>
      <c r="F325" s="56">
        <v>40.178571428571431</v>
      </c>
      <c r="G325" s="322" t="s">
        <v>12</v>
      </c>
      <c r="H325" s="322">
        <v>24</v>
      </c>
      <c r="I325" s="324">
        <v>43.984000000000002</v>
      </c>
      <c r="J325" s="326" t="s">
        <v>1461</v>
      </c>
      <c r="K325" s="294">
        <v>42.71143</v>
      </c>
    </row>
    <row r="326" spans="1:11" ht="30.75" customHeight="1" x14ac:dyDescent="0.25">
      <c r="A326" s="22" t="s">
        <v>164</v>
      </c>
      <c r="B326" s="34"/>
      <c r="C326" s="28" t="s">
        <v>149</v>
      </c>
      <c r="D326" s="10" t="s">
        <v>12</v>
      </c>
      <c r="E326" s="10">
        <v>6</v>
      </c>
      <c r="F326" s="56">
        <v>5.6249999999999991</v>
      </c>
      <c r="G326" s="323"/>
      <c r="H326" s="323"/>
      <c r="I326" s="325"/>
      <c r="J326" s="327"/>
      <c r="K326" s="50"/>
    </row>
    <row r="327" spans="1:11" ht="60.75" customHeight="1" x14ac:dyDescent="0.25">
      <c r="A327" s="22" t="s">
        <v>165</v>
      </c>
      <c r="B327" s="34"/>
      <c r="C327" s="28" t="s">
        <v>507</v>
      </c>
      <c r="D327" s="10" t="s">
        <v>12</v>
      </c>
      <c r="E327" s="10">
        <v>24</v>
      </c>
      <c r="F327" s="56">
        <v>11.828571428571427</v>
      </c>
      <c r="G327" s="126"/>
      <c r="H327" s="126"/>
      <c r="I327" s="102"/>
      <c r="J327" s="222" t="s">
        <v>1463</v>
      </c>
      <c r="K327" s="50"/>
    </row>
    <row r="328" spans="1:11" ht="57" customHeight="1" x14ac:dyDescent="0.25">
      <c r="A328" s="22" t="s">
        <v>166</v>
      </c>
      <c r="B328" s="34"/>
      <c r="C328" s="28" t="s">
        <v>153</v>
      </c>
      <c r="D328" s="10" t="s">
        <v>154</v>
      </c>
      <c r="E328" s="22" t="s">
        <v>60</v>
      </c>
      <c r="F328" s="56">
        <v>14464.285714285712</v>
      </c>
      <c r="G328" s="126"/>
      <c r="H328" s="271"/>
      <c r="I328" s="102"/>
      <c r="J328" s="222" t="s">
        <v>1462</v>
      </c>
      <c r="K328" s="50"/>
    </row>
    <row r="329" spans="1:11" ht="57.75" customHeight="1" x14ac:dyDescent="0.25">
      <c r="A329" s="22" t="s">
        <v>167</v>
      </c>
      <c r="B329" s="34"/>
      <c r="C329" s="28" t="s">
        <v>156</v>
      </c>
      <c r="D329" s="10" t="s">
        <v>12</v>
      </c>
      <c r="E329" s="10">
        <v>21</v>
      </c>
      <c r="F329" s="56">
        <v>22.499999999999996</v>
      </c>
      <c r="G329" s="126"/>
      <c r="H329" s="126"/>
      <c r="I329" s="102"/>
      <c r="J329" s="222" t="s">
        <v>1463</v>
      </c>
      <c r="K329" s="50"/>
    </row>
    <row r="330" spans="1:11" ht="35.25" customHeight="1" x14ac:dyDescent="0.3">
      <c r="A330" s="21" t="s">
        <v>729</v>
      </c>
      <c r="B330" s="33" t="s">
        <v>1045</v>
      </c>
      <c r="C330" s="16" t="s">
        <v>543</v>
      </c>
      <c r="D330" s="10"/>
      <c r="E330" s="10"/>
      <c r="F330" s="46">
        <f>SUM(F331:F332)</f>
        <v>5805.1339285714284</v>
      </c>
      <c r="G330" s="197"/>
      <c r="H330" s="91"/>
      <c r="I330" s="197">
        <f>SUM(I331:I332)</f>
        <v>8507.1642800000009</v>
      </c>
      <c r="J330" s="50"/>
      <c r="K330" s="50"/>
    </row>
    <row r="331" spans="1:11" ht="45.75" customHeight="1" x14ac:dyDescent="0.25">
      <c r="A331" s="22" t="s">
        <v>168</v>
      </c>
      <c r="B331" s="34" t="s">
        <v>1046</v>
      </c>
      <c r="C331" s="28" t="s">
        <v>153</v>
      </c>
      <c r="D331" s="10" t="s">
        <v>154</v>
      </c>
      <c r="E331" s="10">
        <v>3.2810000000000001</v>
      </c>
      <c r="F331" s="56">
        <v>3954.7767857142853</v>
      </c>
      <c r="G331" s="126" t="s">
        <v>154</v>
      </c>
      <c r="H331" s="126">
        <v>3.2810000000000001</v>
      </c>
      <c r="I331" s="245">
        <v>8507.1642800000009</v>
      </c>
      <c r="J331" s="213" t="s">
        <v>1445</v>
      </c>
      <c r="K331" s="50"/>
    </row>
    <row r="332" spans="1:11" ht="78" customHeight="1" x14ac:dyDescent="0.3">
      <c r="A332" s="22" t="s">
        <v>730</v>
      </c>
      <c r="B332" s="34"/>
      <c r="C332" s="28" t="s">
        <v>544</v>
      </c>
      <c r="D332" s="10" t="s">
        <v>154</v>
      </c>
      <c r="E332" s="10">
        <v>4.4000000000000004</v>
      </c>
      <c r="F332" s="56">
        <v>1850.3571428571429</v>
      </c>
      <c r="G332" s="245"/>
      <c r="H332" s="91"/>
      <c r="I332" s="102"/>
      <c r="J332" s="210" t="s">
        <v>1468</v>
      </c>
      <c r="K332" s="50"/>
    </row>
    <row r="333" spans="1:11" ht="39" customHeight="1" x14ac:dyDescent="0.3">
      <c r="A333" s="196" t="s">
        <v>169</v>
      </c>
      <c r="B333" s="206"/>
      <c r="C333" s="80" t="s">
        <v>170</v>
      </c>
      <c r="D333" s="126"/>
      <c r="E333" s="126"/>
      <c r="F333" s="197">
        <f>F334+F337+F340+F343+F346</f>
        <v>8131.6696428571431</v>
      </c>
      <c r="G333" s="197"/>
      <c r="H333" s="91"/>
      <c r="I333" s="197">
        <f>I334+I337+I340+I343+I346</f>
        <v>16578.001779999999</v>
      </c>
      <c r="J333" s="99"/>
      <c r="K333" s="50"/>
    </row>
    <row r="334" spans="1:11" ht="30.75" customHeight="1" x14ac:dyDescent="0.3">
      <c r="A334" s="21" t="s">
        <v>171</v>
      </c>
      <c r="B334" s="33" t="s">
        <v>1047</v>
      </c>
      <c r="C334" s="16" t="s">
        <v>172</v>
      </c>
      <c r="D334" s="10"/>
      <c r="E334" s="10"/>
      <c r="F334" s="46">
        <f>SUM(F335:F336)</f>
        <v>1674.3839285714284</v>
      </c>
      <c r="G334" s="197"/>
      <c r="H334" s="91"/>
      <c r="I334" s="197">
        <f>SUM(I335:I336)</f>
        <v>5373.2348199999997</v>
      </c>
      <c r="J334" s="50"/>
      <c r="K334" s="50"/>
    </row>
    <row r="335" spans="1:11" ht="45.75" customHeight="1" x14ac:dyDescent="0.25">
      <c r="A335" s="22" t="s">
        <v>173</v>
      </c>
      <c r="B335" s="34" t="s">
        <v>1049</v>
      </c>
      <c r="C335" s="28" t="s">
        <v>134</v>
      </c>
      <c r="D335" s="10" t="s">
        <v>30</v>
      </c>
      <c r="E335" s="10">
        <v>2</v>
      </c>
      <c r="F335" s="56">
        <v>620.31249999999989</v>
      </c>
      <c r="G335" s="126" t="s">
        <v>30</v>
      </c>
      <c r="H335" s="126">
        <v>2</v>
      </c>
      <c r="I335" s="102">
        <v>1438.5250000000001</v>
      </c>
      <c r="J335" s="213" t="s">
        <v>1445</v>
      </c>
      <c r="K335" s="50"/>
    </row>
    <row r="336" spans="1:11" ht="45" customHeight="1" x14ac:dyDescent="0.25">
      <c r="A336" s="22" t="s">
        <v>174</v>
      </c>
      <c r="B336" s="34" t="s">
        <v>1048</v>
      </c>
      <c r="C336" s="28" t="s">
        <v>132</v>
      </c>
      <c r="D336" s="10" t="s">
        <v>12</v>
      </c>
      <c r="E336" s="10">
        <v>2</v>
      </c>
      <c r="F336" s="56">
        <v>1054.0714285714284</v>
      </c>
      <c r="G336" s="245" t="s">
        <v>12</v>
      </c>
      <c r="H336" s="122">
        <v>2</v>
      </c>
      <c r="I336" s="102">
        <v>3934.70982</v>
      </c>
      <c r="J336" s="213" t="s">
        <v>1445</v>
      </c>
      <c r="K336" s="50"/>
    </row>
    <row r="337" spans="1:11" ht="33.75" customHeight="1" x14ac:dyDescent="0.25">
      <c r="A337" s="21" t="s">
        <v>175</v>
      </c>
      <c r="B337" s="33" t="s">
        <v>1050</v>
      </c>
      <c r="C337" s="16" t="s">
        <v>176</v>
      </c>
      <c r="D337" s="10"/>
      <c r="E337" s="10"/>
      <c r="F337" s="46">
        <f>SUM(F338:F339)</f>
        <v>1102.4285714285713</v>
      </c>
      <c r="G337" s="197"/>
      <c r="H337" s="122"/>
      <c r="I337" s="197">
        <f>SUM(I338:I339)</f>
        <v>3734.9223199999997</v>
      </c>
      <c r="J337" s="50"/>
      <c r="K337" s="50"/>
    </row>
    <row r="338" spans="1:11" ht="43.5" customHeight="1" x14ac:dyDescent="0.25">
      <c r="A338" s="22" t="s">
        <v>731</v>
      </c>
      <c r="B338" s="34" t="s">
        <v>1052</v>
      </c>
      <c r="C338" s="28" t="s">
        <v>177</v>
      </c>
      <c r="D338" s="10" t="s">
        <v>30</v>
      </c>
      <c r="E338" s="10">
        <v>2</v>
      </c>
      <c r="F338" s="56">
        <v>342.46428571428567</v>
      </c>
      <c r="G338" s="245" t="s">
        <v>30</v>
      </c>
      <c r="H338" s="122">
        <v>2</v>
      </c>
      <c r="I338" s="102">
        <v>750.84821999999997</v>
      </c>
      <c r="J338" s="213" t="s">
        <v>1445</v>
      </c>
      <c r="K338" s="294">
        <v>1880</v>
      </c>
    </row>
    <row r="339" spans="1:11" ht="44.25" customHeight="1" x14ac:dyDescent="0.25">
      <c r="A339" s="22" t="s">
        <v>732</v>
      </c>
      <c r="B339" s="34" t="s">
        <v>1051</v>
      </c>
      <c r="C339" s="28" t="s">
        <v>139</v>
      </c>
      <c r="D339" s="10" t="s">
        <v>12</v>
      </c>
      <c r="E339" s="10">
        <v>2</v>
      </c>
      <c r="F339" s="56">
        <v>759.96428571428567</v>
      </c>
      <c r="G339" s="245" t="s">
        <v>12</v>
      </c>
      <c r="H339" s="122">
        <v>2</v>
      </c>
      <c r="I339" s="102">
        <v>2984.0740999999998</v>
      </c>
      <c r="J339" s="213" t="s">
        <v>1445</v>
      </c>
      <c r="K339" s="294">
        <v>546</v>
      </c>
    </row>
    <row r="340" spans="1:11" ht="30.75" customHeight="1" x14ac:dyDescent="0.3">
      <c r="A340" s="21" t="s">
        <v>178</v>
      </c>
      <c r="B340" s="33" t="s">
        <v>1053</v>
      </c>
      <c r="C340" s="16" t="s">
        <v>733</v>
      </c>
      <c r="D340" s="10"/>
      <c r="E340" s="10"/>
      <c r="F340" s="46">
        <f>SUM(F341:F342)</f>
        <v>1102.4285714285713</v>
      </c>
      <c r="G340" s="197"/>
      <c r="H340" s="91"/>
      <c r="I340" s="197">
        <f>SUM(I341:I342)</f>
        <v>3734.9223199999997</v>
      </c>
      <c r="J340" s="50"/>
      <c r="K340" s="50"/>
    </row>
    <row r="341" spans="1:11" ht="48.75" customHeight="1" x14ac:dyDescent="0.25">
      <c r="A341" s="22" t="s">
        <v>179</v>
      </c>
      <c r="B341" s="34" t="s">
        <v>1055</v>
      </c>
      <c r="C341" s="28" t="s">
        <v>177</v>
      </c>
      <c r="D341" s="10" t="s">
        <v>30</v>
      </c>
      <c r="E341" s="10">
        <v>2</v>
      </c>
      <c r="F341" s="56">
        <v>342.46428571428567</v>
      </c>
      <c r="G341" s="245" t="s">
        <v>12</v>
      </c>
      <c r="H341" s="122">
        <v>2</v>
      </c>
      <c r="I341" s="102">
        <v>750.84821999999997</v>
      </c>
      <c r="J341" s="213" t="s">
        <v>1445</v>
      </c>
      <c r="K341" s="50"/>
    </row>
    <row r="342" spans="1:11" ht="44.25" customHeight="1" x14ac:dyDescent="0.25">
      <c r="A342" s="22" t="s">
        <v>180</v>
      </c>
      <c r="B342" s="34" t="s">
        <v>1054</v>
      </c>
      <c r="C342" s="28" t="s">
        <v>139</v>
      </c>
      <c r="D342" s="10" t="s">
        <v>12</v>
      </c>
      <c r="E342" s="10">
        <v>2</v>
      </c>
      <c r="F342" s="56">
        <v>759.96428571428567</v>
      </c>
      <c r="G342" s="245" t="s">
        <v>12</v>
      </c>
      <c r="H342" s="122">
        <v>2</v>
      </c>
      <c r="I342" s="102">
        <v>2984.0740999999998</v>
      </c>
      <c r="J342" s="213" t="s">
        <v>1445</v>
      </c>
      <c r="K342" s="50"/>
    </row>
    <row r="343" spans="1:11" ht="30.75" customHeight="1" x14ac:dyDescent="0.3">
      <c r="A343" s="21" t="s">
        <v>182</v>
      </c>
      <c r="B343" s="33" t="s">
        <v>1056</v>
      </c>
      <c r="C343" s="16" t="s">
        <v>734</v>
      </c>
      <c r="D343" s="10"/>
      <c r="E343" s="10"/>
      <c r="F343" s="46">
        <f>SUM(F344:F345)</f>
        <v>1102.4285714285713</v>
      </c>
      <c r="G343" s="197"/>
      <c r="H343" s="91"/>
      <c r="I343" s="197">
        <f>SUM(I344:I345)</f>
        <v>3734.9223199999997</v>
      </c>
      <c r="J343" s="50"/>
      <c r="K343" s="50"/>
    </row>
    <row r="344" spans="1:11" ht="42" customHeight="1" x14ac:dyDescent="0.25">
      <c r="A344" s="22" t="s">
        <v>183</v>
      </c>
      <c r="B344" s="34" t="s">
        <v>1058</v>
      </c>
      <c r="C344" s="28" t="s">
        <v>177</v>
      </c>
      <c r="D344" s="10" t="s">
        <v>30</v>
      </c>
      <c r="E344" s="10">
        <v>2</v>
      </c>
      <c r="F344" s="56">
        <v>342.46428571428567</v>
      </c>
      <c r="G344" s="245" t="s">
        <v>12</v>
      </c>
      <c r="H344" s="122">
        <v>2</v>
      </c>
      <c r="I344" s="102">
        <v>750.84821999999997</v>
      </c>
      <c r="J344" s="213" t="s">
        <v>1445</v>
      </c>
      <c r="K344" s="50"/>
    </row>
    <row r="345" spans="1:11" ht="42" customHeight="1" x14ac:dyDescent="0.25">
      <c r="A345" s="22" t="s">
        <v>184</v>
      </c>
      <c r="B345" s="34" t="s">
        <v>1057</v>
      </c>
      <c r="C345" s="28" t="s">
        <v>139</v>
      </c>
      <c r="D345" s="10" t="s">
        <v>12</v>
      </c>
      <c r="E345" s="10">
        <v>2</v>
      </c>
      <c r="F345" s="56">
        <v>759.96428571428567</v>
      </c>
      <c r="G345" s="245" t="s">
        <v>12</v>
      </c>
      <c r="H345" s="122">
        <v>2</v>
      </c>
      <c r="I345" s="102">
        <v>2984.0740999999998</v>
      </c>
      <c r="J345" s="213" t="s">
        <v>1445</v>
      </c>
      <c r="K345" s="50"/>
    </row>
    <row r="346" spans="1:11" ht="30.75" customHeight="1" x14ac:dyDescent="0.3">
      <c r="A346" s="21" t="s">
        <v>185</v>
      </c>
      <c r="B346" s="34"/>
      <c r="C346" s="16" t="s">
        <v>509</v>
      </c>
      <c r="D346" s="10"/>
      <c r="E346" s="10"/>
      <c r="F346" s="46">
        <f>F347</f>
        <v>3149.9999999999995</v>
      </c>
      <c r="G346" s="197"/>
      <c r="H346" s="91"/>
      <c r="I346" s="197">
        <f>I347</f>
        <v>0</v>
      </c>
      <c r="J346" s="50"/>
      <c r="K346" s="50"/>
    </row>
    <row r="347" spans="1:11" ht="42.75" customHeight="1" x14ac:dyDescent="0.3">
      <c r="A347" s="22" t="s">
        <v>186</v>
      </c>
      <c r="B347" s="34"/>
      <c r="C347" s="24" t="s">
        <v>181</v>
      </c>
      <c r="D347" s="10" t="s">
        <v>12</v>
      </c>
      <c r="E347" s="10">
        <v>720</v>
      </c>
      <c r="F347" s="56">
        <v>3149.9999999999995</v>
      </c>
      <c r="G347" s="245"/>
      <c r="H347" s="91"/>
      <c r="I347" s="102"/>
      <c r="J347" s="212" t="s">
        <v>1460</v>
      </c>
      <c r="K347" s="50"/>
    </row>
    <row r="348" spans="1:11" ht="38.25" customHeight="1" x14ac:dyDescent="0.3">
      <c r="A348" s="196" t="s">
        <v>188</v>
      </c>
      <c r="B348" s="206"/>
      <c r="C348" s="80" t="s">
        <v>189</v>
      </c>
      <c r="D348" s="126"/>
      <c r="E348" s="126"/>
      <c r="F348" s="197">
        <f>F349+F354+F357+F368+F376+F380+F390+F398+F406+F416+F424+F432+F440+F448+F459+F469+F479+F485+F494+F500+F506+F519+F524+F529</f>
        <v>62298.330357142848</v>
      </c>
      <c r="G348" s="197"/>
      <c r="H348" s="91"/>
      <c r="I348" s="197">
        <f>I349+I354+I357+I368+I376+I380+I390+I398+I406+I416+I424+I432+I440+I448+I459+I469+I479+I485+I494+I500+I506+I508+I519+I524+I529</f>
        <v>187713.02203000002</v>
      </c>
      <c r="J348" s="99"/>
      <c r="K348" s="50"/>
    </row>
    <row r="349" spans="1:11" ht="30.75" customHeight="1" x14ac:dyDescent="0.3">
      <c r="A349" s="21" t="s">
        <v>190</v>
      </c>
      <c r="B349" s="33" t="s">
        <v>1059</v>
      </c>
      <c r="C349" s="16" t="s">
        <v>191</v>
      </c>
      <c r="D349" s="10"/>
      <c r="E349" s="10"/>
      <c r="F349" s="46">
        <f>SUM(F350:F353)</f>
        <v>1212.9642857142858</v>
      </c>
      <c r="G349" s="197"/>
      <c r="H349" s="91"/>
      <c r="I349" s="197">
        <f>SUM(I350:I353)</f>
        <v>4273.4901799999998</v>
      </c>
      <c r="J349" s="50"/>
      <c r="K349" s="50"/>
    </row>
    <row r="350" spans="1:11" ht="46.5" customHeight="1" x14ac:dyDescent="0.25">
      <c r="A350" s="22" t="s">
        <v>192</v>
      </c>
      <c r="B350" s="34" t="s">
        <v>1060</v>
      </c>
      <c r="C350" s="28" t="s">
        <v>139</v>
      </c>
      <c r="D350" s="10" t="s">
        <v>12</v>
      </c>
      <c r="E350" s="10">
        <v>2</v>
      </c>
      <c r="F350" s="56">
        <v>759.96428571428567</v>
      </c>
      <c r="G350" s="126" t="s">
        <v>12</v>
      </c>
      <c r="H350" s="126">
        <v>2</v>
      </c>
      <c r="I350" s="102">
        <v>2984.0740999999998</v>
      </c>
      <c r="J350" s="213" t="s">
        <v>1445</v>
      </c>
      <c r="K350" s="302">
        <v>1730.8119999999999</v>
      </c>
    </row>
    <row r="351" spans="1:11" ht="48" customHeight="1" x14ac:dyDescent="0.25">
      <c r="A351" s="22" t="s">
        <v>193</v>
      </c>
      <c r="B351" s="34" t="s">
        <v>1061</v>
      </c>
      <c r="C351" s="28" t="s">
        <v>177</v>
      </c>
      <c r="D351" s="10" t="s">
        <v>30</v>
      </c>
      <c r="E351" s="10">
        <v>2</v>
      </c>
      <c r="F351" s="56">
        <v>342.46428571428567</v>
      </c>
      <c r="G351" s="126" t="s">
        <v>30</v>
      </c>
      <c r="H351" s="126">
        <v>2</v>
      </c>
      <c r="I351" s="102">
        <v>750.84821999999997</v>
      </c>
      <c r="J351" s="213" t="s">
        <v>1445</v>
      </c>
      <c r="K351" s="302">
        <v>522.09400000000005</v>
      </c>
    </row>
    <row r="352" spans="1:11" ht="45.75" customHeight="1" x14ac:dyDescent="0.25">
      <c r="A352" s="22" t="s">
        <v>194</v>
      </c>
      <c r="B352" s="34" t="s">
        <v>1062</v>
      </c>
      <c r="C352" s="28" t="s">
        <v>143</v>
      </c>
      <c r="D352" s="10" t="s">
        <v>12</v>
      </c>
      <c r="E352" s="10">
        <v>2</v>
      </c>
      <c r="F352" s="56">
        <v>88.571428571428569</v>
      </c>
      <c r="G352" s="126" t="s">
        <v>12</v>
      </c>
      <c r="H352" s="126">
        <v>2</v>
      </c>
      <c r="I352" s="102">
        <v>492.31876</v>
      </c>
      <c r="J352" s="213" t="s">
        <v>1445</v>
      </c>
      <c r="K352" s="302">
        <v>264</v>
      </c>
    </row>
    <row r="353" spans="1:11" ht="44.25" customHeight="1" x14ac:dyDescent="0.25">
      <c r="A353" s="22" t="s">
        <v>195</v>
      </c>
      <c r="B353" s="34" t="s">
        <v>1063</v>
      </c>
      <c r="C353" s="28" t="s">
        <v>162</v>
      </c>
      <c r="D353" s="10" t="s">
        <v>12</v>
      </c>
      <c r="E353" s="10">
        <v>2</v>
      </c>
      <c r="F353" s="56">
        <v>21.964285714285715</v>
      </c>
      <c r="G353" s="126" t="s">
        <v>12</v>
      </c>
      <c r="H353" s="126">
        <v>2</v>
      </c>
      <c r="I353" s="102">
        <v>46.249099999999999</v>
      </c>
      <c r="J353" s="213" t="s">
        <v>1445</v>
      </c>
      <c r="K353" s="302">
        <v>67.097999999999999</v>
      </c>
    </row>
    <row r="354" spans="1:11" ht="30.75" customHeight="1" x14ac:dyDescent="0.3">
      <c r="A354" s="21" t="s">
        <v>196</v>
      </c>
      <c r="B354" s="33" t="s">
        <v>1064</v>
      </c>
      <c r="C354" s="16" t="s">
        <v>197</v>
      </c>
      <c r="D354" s="10"/>
      <c r="E354" s="22"/>
      <c r="F354" s="46">
        <f>SUM(F355:F356)</f>
        <v>4132.3660714285706</v>
      </c>
      <c r="G354" s="197"/>
      <c r="H354" s="91"/>
      <c r="I354" s="197">
        <f>SUM(I355:I356)</f>
        <v>7965.375</v>
      </c>
      <c r="J354" s="50"/>
      <c r="K354" s="50"/>
    </row>
    <row r="355" spans="1:11" ht="73.5" customHeight="1" x14ac:dyDescent="0.25">
      <c r="A355" s="22" t="s">
        <v>198</v>
      </c>
      <c r="B355" s="34" t="s">
        <v>1065</v>
      </c>
      <c r="C355" s="28" t="s">
        <v>199</v>
      </c>
      <c r="D355" s="10" t="s">
        <v>154</v>
      </c>
      <c r="E355" s="10">
        <v>2.4750000000000001</v>
      </c>
      <c r="F355" s="56">
        <v>2983.258928571428</v>
      </c>
      <c r="G355" s="126" t="s">
        <v>154</v>
      </c>
      <c r="H355" s="122">
        <v>3.8620000000000001</v>
      </c>
      <c r="I355" s="102">
        <v>7965.375</v>
      </c>
      <c r="J355" s="210" t="s">
        <v>1470</v>
      </c>
      <c r="K355" s="294">
        <v>6560.8851000000004</v>
      </c>
    </row>
    <row r="356" spans="1:11" ht="73.5" customHeight="1" x14ac:dyDescent="0.3">
      <c r="A356" s="22" t="s">
        <v>200</v>
      </c>
      <c r="B356" s="34"/>
      <c r="C356" s="28" t="s">
        <v>201</v>
      </c>
      <c r="D356" s="10" t="s">
        <v>154</v>
      </c>
      <c r="E356" s="10">
        <v>3.3</v>
      </c>
      <c r="F356" s="56">
        <v>1149.1071428571427</v>
      </c>
      <c r="G356" s="245"/>
      <c r="H356" s="91"/>
      <c r="I356" s="102"/>
      <c r="J356" s="210" t="s">
        <v>1467</v>
      </c>
      <c r="K356" s="50"/>
    </row>
    <row r="357" spans="1:11" ht="30.75" customHeight="1" x14ac:dyDescent="0.3">
      <c r="A357" s="21" t="s">
        <v>202</v>
      </c>
      <c r="B357" s="33" t="s">
        <v>1066</v>
      </c>
      <c r="C357" s="16" t="s">
        <v>203</v>
      </c>
      <c r="D357" s="10"/>
      <c r="E357" s="10"/>
      <c r="F357" s="46">
        <f>SUM(F358:F367)</f>
        <v>5537.6517857142844</v>
      </c>
      <c r="G357" s="197"/>
      <c r="H357" s="91"/>
      <c r="I357" s="197">
        <f>SUM(I358:I367)</f>
        <v>13948.663989999999</v>
      </c>
      <c r="J357" s="50"/>
      <c r="K357" s="50"/>
    </row>
    <row r="358" spans="1:11" ht="42.75" customHeight="1" x14ac:dyDescent="0.25">
      <c r="A358" s="22" t="s">
        <v>204</v>
      </c>
      <c r="B358" s="34" t="s">
        <v>1067</v>
      </c>
      <c r="C358" s="28" t="s">
        <v>205</v>
      </c>
      <c r="D358" s="10" t="s">
        <v>12</v>
      </c>
      <c r="E358" s="10">
        <v>6</v>
      </c>
      <c r="F358" s="56">
        <v>1199.3571428571427</v>
      </c>
      <c r="G358" s="126" t="s">
        <v>12</v>
      </c>
      <c r="H358" s="126">
        <v>6</v>
      </c>
      <c r="I358" s="102">
        <v>4105.1116199999997</v>
      </c>
      <c r="J358" s="213" t="s">
        <v>1445</v>
      </c>
      <c r="K358" s="294">
        <v>2208</v>
      </c>
    </row>
    <row r="359" spans="1:11" ht="42.75" customHeight="1" x14ac:dyDescent="0.25">
      <c r="A359" s="22" t="s">
        <v>206</v>
      </c>
      <c r="B359" s="34" t="s">
        <v>1068</v>
      </c>
      <c r="C359" s="28" t="s">
        <v>207</v>
      </c>
      <c r="D359" s="10" t="s">
        <v>30</v>
      </c>
      <c r="E359" s="10">
        <v>6</v>
      </c>
      <c r="F359" s="56">
        <v>410.24999999999994</v>
      </c>
      <c r="G359" s="126" t="s">
        <v>30</v>
      </c>
      <c r="H359" s="126">
        <v>6</v>
      </c>
      <c r="I359" s="102">
        <v>1053.05358</v>
      </c>
      <c r="J359" s="213" t="s">
        <v>1445</v>
      </c>
      <c r="K359" s="294">
        <v>573.93600000000004</v>
      </c>
    </row>
    <row r="360" spans="1:11" ht="45.75" customHeight="1" x14ac:dyDescent="0.25">
      <c r="A360" s="22" t="s">
        <v>208</v>
      </c>
      <c r="B360" s="34" t="s">
        <v>1069</v>
      </c>
      <c r="C360" s="28" t="s">
        <v>199</v>
      </c>
      <c r="D360" s="10" t="s">
        <v>154</v>
      </c>
      <c r="E360" s="10">
        <v>2.4750000000000001</v>
      </c>
      <c r="F360" s="56">
        <v>2983.258928571428</v>
      </c>
      <c r="G360" s="126" t="s">
        <v>154</v>
      </c>
      <c r="H360" s="126">
        <v>2.4750000000000001</v>
      </c>
      <c r="I360" s="102">
        <v>5104.6875</v>
      </c>
      <c r="J360" s="213" t="s">
        <v>1445</v>
      </c>
      <c r="K360" s="294">
        <v>4217.7128499999999</v>
      </c>
    </row>
    <row r="361" spans="1:11" ht="42.75" customHeight="1" x14ac:dyDescent="0.25">
      <c r="A361" s="22" t="s">
        <v>209</v>
      </c>
      <c r="B361" s="34" t="s">
        <v>1070</v>
      </c>
      <c r="C361" s="28" t="s">
        <v>210</v>
      </c>
      <c r="D361" s="10" t="s">
        <v>12</v>
      </c>
      <c r="E361" s="10">
        <v>6</v>
      </c>
      <c r="F361" s="56">
        <v>101.78571428571428</v>
      </c>
      <c r="G361" s="126" t="s">
        <v>12</v>
      </c>
      <c r="H361" s="126">
        <v>6</v>
      </c>
      <c r="I361" s="102">
        <v>369.6</v>
      </c>
      <c r="J361" s="213" t="s">
        <v>1445</v>
      </c>
      <c r="K361" s="294">
        <v>299.39999999999998</v>
      </c>
    </row>
    <row r="362" spans="1:11" ht="41.25" customHeight="1" x14ac:dyDescent="0.25">
      <c r="A362" s="22" t="s">
        <v>211</v>
      </c>
      <c r="B362" s="34" t="s">
        <v>1071</v>
      </c>
      <c r="C362" s="28" t="s">
        <v>212</v>
      </c>
      <c r="D362" s="10" t="s">
        <v>12</v>
      </c>
      <c r="E362" s="10">
        <v>6</v>
      </c>
      <c r="F362" s="56">
        <v>48.214285714285708</v>
      </c>
      <c r="G362" s="126" t="s">
        <v>12</v>
      </c>
      <c r="H362" s="126">
        <v>6</v>
      </c>
      <c r="I362" s="102">
        <v>100.65</v>
      </c>
      <c r="J362" s="213" t="s">
        <v>1445</v>
      </c>
      <c r="K362" s="294">
        <v>69.599999999999994</v>
      </c>
    </row>
    <row r="363" spans="1:11" ht="48.75" customHeight="1" x14ac:dyDescent="0.25">
      <c r="A363" s="22" t="s">
        <v>213</v>
      </c>
      <c r="B363" s="34" t="s">
        <v>1072</v>
      </c>
      <c r="C363" s="28" t="s">
        <v>214</v>
      </c>
      <c r="D363" s="10" t="s">
        <v>12</v>
      </c>
      <c r="E363" s="10">
        <v>1</v>
      </c>
      <c r="F363" s="56">
        <v>199.98214285714283</v>
      </c>
      <c r="G363" s="126" t="s">
        <v>12</v>
      </c>
      <c r="H363" s="126">
        <v>1</v>
      </c>
      <c r="I363" s="102">
        <v>723.83438000000001</v>
      </c>
      <c r="J363" s="213" t="s">
        <v>1445</v>
      </c>
      <c r="K363" s="294">
        <v>380</v>
      </c>
    </row>
    <row r="364" spans="1:11" ht="45" customHeight="1" x14ac:dyDescent="0.25">
      <c r="A364" s="22" t="s">
        <v>215</v>
      </c>
      <c r="B364" s="34" t="s">
        <v>1073</v>
      </c>
      <c r="C364" s="28" t="s">
        <v>216</v>
      </c>
      <c r="D364" s="10" t="s">
        <v>30</v>
      </c>
      <c r="E364" s="10">
        <v>1</v>
      </c>
      <c r="F364" s="56">
        <v>483.77678571428567</v>
      </c>
      <c r="G364" s="126" t="s">
        <v>30</v>
      </c>
      <c r="H364" s="126">
        <v>1</v>
      </c>
      <c r="I364" s="102">
        <v>1441.2651800000001</v>
      </c>
      <c r="J364" s="213" t="s">
        <v>1445</v>
      </c>
      <c r="K364" s="294">
        <v>938.08199999999999</v>
      </c>
    </row>
    <row r="365" spans="1:11" ht="45.75" customHeight="1" x14ac:dyDescent="0.25">
      <c r="A365" s="22" t="s">
        <v>217</v>
      </c>
      <c r="B365" s="34" t="s">
        <v>1074</v>
      </c>
      <c r="C365" s="28" t="s">
        <v>218</v>
      </c>
      <c r="D365" s="10" t="s">
        <v>12</v>
      </c>
      <c r="E365" s="10">
        <v>5</v>
      </c>
      <c r="F365" s="56">
        <v>65.625</v>
      </c>
      <c r="G365" s="126" t="s">
        <v>12</v>
      </c>
      <c r="H365" s="126">
        <v>5</v>
      </c>
      <c r="I365" s="102">
        <v>216.68525</v>
      </c>
      <c r="J365" s="213" t="s">
        <v>1445</v>
      </c>
      <c r="K365" s="294">
        <v>280.13499999999999</v>
      </c>
    </row>
    <row r="366" spans="1:11" ht="44.25" customHeight="1" x14ac:dyDescent="0.25">
      <c r="A366" s="22" t="s">
        <v>219</v>
      </c>
      <c r="B366" s="34" t="s">
        <v>1075</v>
      </c>
      <c r="C366" s="40" t="s">
        <v>220</v>
      </c>
      <c r="D366" s="10" t="s">
        <v>12</v>
      </c>
      <c r="E366" s="10">
        <v>5</v>
      </c>
      <c r="F366" s="56">
        <v>20.089285714285715</v>
      </c>
      <c r="G366" s="126" t="s">
        <v>12</v>
      </c>
      <c r="H366" s="126">
        <v>5</v>
      </c>
      <c r="I366" s="102">
        <v>802.50895000000003</v>
      </c>
      <c r="J366" s="213" t="s">
        <v>1445</v>
      </c>
      <c r="K366" s="294">
        <v>820</v>
      </c>
    </row>
    <row r="367" spans="1:11" ht="41.25" customHeight="1" x14ac:dyDescent="0.25">
      <c r="A367" s="22" t="s">
        <v>221</v>
      </c>
      <c r="B367" s="34" t="s">
        <v>1076</v>
      </c>
      <c r="C367" s="28" t="s">
        <v>222</v>
      </c>
      <c r="D367" s="10" t="s">
        <v>12</v>
      </c>
      <c r="E367" s="10">
        <v>21</v>
      </c>
      <c r="F367" s="56">
        <v>25.312499999999996</v>
      </c>
      <c r="G367" s="126" t="s">
        <v>12</v>
      </c>
      <c r="H367" s="126">
        <v>21</v>
      </c>
      <c r="I367" s="102">
        <v>31.267530000000001</v>
      </c>
      <c r="J367" s="213" t="s">
        <v>1445</v>
      </c>
      <c r="K367" s="294">
        <v>27.369299999999999</v>
      </c>
    </row>
    <row r="368" spans="1:11" ht="30.75" customHeight="1" x14ac:dyDescent="0.3">
      <c r="A368" s="21" t="s">
        <v>223</v>
      </c>
      <c r="B368" s="33" t="s">
        <v>1078</v>
      </c>
      <c r="C368" s="16" t="s">
        <v>224</v>
      </c>
      <c r="D368" s="10"/>
      <c r="E368" s="10"/>
      <c r="F368" s="46">
        <f>SUM(F369:F371)</f>
        <v>1631.3035714285713</v>
      </c>
      <c r="G368" s="197"/>
      <c r="H368" s="91"/>
      <c r="I368" s="197">
        <f>SUM(I369:I375)</f>
        <v>8373.7264899999991</v>
      </c>
      <c r="J368" s="50"/>
      <c r="K368" s="50"/>
    </row>
    <row r="369" spans="1:11" ht="42" customHeight="1" x14ac:dyDescent="0.25">
      <c r="A369" s="22" t="s">
        <v>225</v>
      </c>
      <c r="B369" s="34" t="s">
        <v>1077</v>
      </c>
      <c r="C369" s="28" t="s">
        <v>226</v>
      </c>
      <c r="D369" s="10" t="s">
        <v>12</v>
      </c>
      <c r="E369" s="10">
        <v>6</v>
      </c>
      <c r="F369" s="56">
        <v>1199.3571428571427</v>
      </c>
      <c r="G369" s="126" t="s">
        <v>12</v>
      </c>
      <c r="H369" s="126">
        <v>6</v>
      </c>
      <c r="I369" s="102">
        <v>4105.1116199999997</v>
      </c>
      <c r="J369" s="213" t="s">
        <v>1445</v>
      </c>
      <c r="K369" s="294">
        <v>2208</v>
      </c>
    </row>
    <row r="370" spans="1:11" ht="43.5" customHeight="1" x14ac:dyDescent="0.25">
      <c r="A370" s="22" t="s">
        <v>227</v>
      </c>
      <c r="B370" s="34" t="s">
        <v>1079</v>
      </c>
      <c r="C370" s="28" t="s">
        <v>207</v>
      </c>
      <c r="D370" s="10" t="s">
        <v>30</v>
      </c>
      <c r="E370" s="10">
        <v>6</v>
      </c>
      <c r="F370" s="56">
        <v>410.24999999999994</v>
      </c>
      <c r="G370" s="126" t="s">
        <v>30</v>
      </c>
      <c r="H370" s="126">
        <v>6</v>
      </c>
      <c r="I370" s="102">
        <v>1053.05358</v>
      </c>
      <c r="J370" s="213" t="s">
        <v>1445</v>
      </c>
      <c r="K370" s="294">
        <v>573.93600000000004</v>
      </c>
    </row>
    <row r="371" spans="1:11" ht="44.25" customHeight="1" x14ac:dyDescent="0.25">
      <c r="A371" s="22" t="s">
        <v>228</v>
      </c>
      <c r="B371" s="34" t="s">
        <v>1082</v>
      </c>
      <c r="C371" s="28" t="s">
        <v>222</v>
      </c>
      <c r="D371" s="10" t="s">
        <v>12</v>
      </c>
      <c r="E371" s="10">
        <v>18</v>
      </c>
      <c r="F371" s="56">
        <v>21.696428571428569</v>
      </c>
      <c r="G371" s="126" t="s">
        <v>12</v>
      </c>
      <c r="H371" s="126">
        <v>21</v>
      </c>
      <c r="I371" s="245">
        <v>31.267530000000001</v>
      </c>
      <c r="J371" s="213" t="s">
        <v>1445</v>
      </c>
      <c r="K371" s="294">
        <v>380</v>
      </c>
    </row>
    <row r="372" spans="1:11" ht="30.75" customHeight="1" x14ac:dyDescent="0.25">
      <c r="A372" s="22"/>
      <c r="B372" s="22" t="s">
        <v>1080</v>
      </c>
      <c r="C372" s="28" t="s">
        <v>214</v>
      </c>
      <c r="D372" s="10"/>
      <c r="E372" s="10"/>
      <c r="F372" s="56"/>
      <c r="G372" s="126" t="s">
        <v>12</v>
      </c>
      <c r="H372" s="126">
        <v>1</v>
      </c>
      <c r="I372" s="102">
        <v>723.83438000000001</v>
      </c>
      <c r="J372" s="316" t="s">
        <v>1466</v>
      </c>
      <c r="K372" s="294">
        <v>938.08199999999999</v>
      </c>
    </row>
    <row r="373" spans="1:11" ht="38.25" customHeight="1" x14ac:dyDescent="0.25">
      <c r="A373" s="22"/>
      <c r="B373" s="22" t="s">
        <v>1081</v>
      </c>
      <c r="C373" s="28" t="s">
        <v>216</v>
      </c>
      <c r="D373" s="10"/>
      <c r="E373" s="10"/>
      <c r="F373" s="56"/>
      <c r="G373" s="126" t="s">
        <v>30</v>
      </c>
      <c r="H373" s="126">
        <v>1</v>
      </c>
      <c r="I373" s="102">
        <v>1441.2651800000001</v>
      </c>
      <c r="J373" s="317"/>
      <c r="K373" s="294">
        <v>280.13499999999999</v>
      </c>
    </row>
    <row r="374" spans="1:11" ht="30.75" customHeight="1" x14ac:dyDescent="0.25">
      <c r="A374" s="22"/>
      <c r="B374" s="22" t="s">
        <v>1083</v>
      </c>
      <c r="C374" s="28" t="s">
        <v>218</v>
      </c>
      <c r="D374" s="10"/>
      <c r="E374" s="10"/>
      <c r="F374" s="56"/>
      <c r="G374" s="126" t="s">
        <v>12</v>
      </c>
      <c r="H374" s="126">
        <v>5</v>
      </c>
      <c r="I374" s="102">
        <v>216.68525</v>
      </c>
      <c r="J374" s="317"/>
      <c r="K374" s="294">
        <v>820</v>
      </c>
    </row>
    <row r="375" spans="1:11" ht="30.75" customHeight="1" x14ac:dyDescent="0.25">
      <c r="A375" s="22"/>
      <c r="B375" s="22" t="s">
        <v>1085</v>
      </c>
      <c r="C375" s="40" t="s">
        <v>220</v>
      </c>
      <c r="D375" s="10"/>
      <c r="E375" s="10"/>
      <c r="F375" s="56"/>
      <c r="G375" s="126" t="s">
        <v>12</v>
      </c>
      <c r="H375" s="126">
        <v>5</v>
      </c>
      <c r="I375" s="102">
        <v>802.50895000000003</v>
      </c>
      <c r="J375" s="318"/>
      <c r="K375" s="294">
        <v>27.369299999999999</v>
      </c>
    </row>
    <row r="376" spans="1:11" ht="30.75" customHeight="1" x14ac:dyDescent="0.3">
      <c r="A376" s="21" t="s">
        <v>229</v>
      </c>
      <c r="B376" s="33" t="s">
        <v>1086</v>
      </c>
      <c r="C376" s="16" t="s">
        <v>230</v>
      </c>
      <c r="D376" s="10"/>
      <c r="E376" s="10"/>
      <c r="F376" s="46">
        <f>SUM(F377:F379)</f>
        <v>1631.3035714285713</v>
      </c>
      <c r="G376" s="197"/>
      <c r="H376" s="91"/>
      <c r="I376" s="197">
        <f>SUM(I377:I379)</f>
        <v>5184.9659399999991</v>
      </c>
      <c r="J376" s="50"/>
      <c r="K376" s="294">
        <v>257</v>
      </c>
    </row>
    <row r="377" spans="1:11" ht="45" customHeight="1" x14ac:dyDescent="0.25">
      <c r="A377" s="22" t="s">
        <v>231</v>
      </c>
      <c r="B377" s="34" t="s">
        <v>1087</v>
      </c>
      <c r="C377" s="28" t="s">
        <v>205</v>
      </c>
      <c r="D377" s="10" t="s">
        <v>12</v>
      </c>
      <c r="E377" s="10">
        <v>6</v>
      </c>
      <c r="F377" s="56">
        <v>1199.3571428571427</v>
      </c>
      <c r="G377" s="126" t="s">
        <v>12</v>
      </c>
      <c r="H377" s="126">
        <v>6</v>
      </c>
      <c r="I377" s="102">
        <v>4105.1116199999997</v>
      </c>
      <c r="J377" s="213" t="s">
        <v>1445</v>
      </c>
      <c r="K377" s="50"/>
    </row>
    <row r="378" spans="1:11" ht="42" customHeight="1" x14ac:dyDescent="0.25">
      <c r="A378" s="22" t="s">
        <v>232</v>
      </c>
      <c r="B378" s="34" t="s">
        <v>1088</v>
      </c>
      <c r="C378" s="28" t="s">
        <v>207</v>
      </c>
      <c r="D378" s="10" t="s">
        <v>30</v>
      </c>
      <c r="E378" s="10">
        <v>6</v>
      </c>
      <c r="F378" s="56">
        <v>410.24999999999994</v>
      </c>
      <c r="G378" s="126" t="s">
        <v>30</v>
      </c>
      <c r="H378" s="126">
        <v>6</v>
      </c>
      <c r="I378" s="102">
        <v>1053.05358</v>
      </c>
      <c r="J378" s="213" t="s">
        <v>1445</v>
      </c>
      <c r="K378" s="50"/>
    </row>
    <row r="379" spans="1:11" ht="43.5" customHeight="1" x14ac:dyDescent="0.25">
      <c r="A379" s="22" t="s">
        <v>233</v>
      </c>
      <c r="B379" s="34" t="s">
        <v>1089</v>
      </c>
      <c r="C379" s="28" t="s">
        <v>222</v>
      </c>
      <c r="D379" s="10" t="s">
        <v>12</v>
      </c>
      <c r="E379" s="10">
        <v>18</v>
      </c>
      <c r="F379" s="56">
        <v>21.696428571428569</v>
      </c>
      <c r="G379" s="126" t="s">
        <v>12</v>
      </c>
      <c r="H379" s="126">
        <v>18</v>
      </c>
      <c r="I379" s="102">
        <v>26.800740000000001</v>
      </c>
      <c r="J379" s="213" t="s">
        <v>1445</v>
      </c>
      <c r="K379" s="50"/>
    </row>
    <row r="380" spans="1:11" ht="30.75" customHeight="1" x14ac:dyDescent="0.3">
      <c r="A380" s="21" t="s">
        <v>234</v>
      </c>
      <c r="B380" s="33" t="s">
        <v>1090</v>
      </c>
      <c r="C380" s="16" t="s">
        <v>511</v>
      </c>
      <c r="D380" s="10"/>
      <c r="E380" s="10"/>
      <c r="F380" s="46">
        <f>SUM(F381:F389)</f>
        <v>3148.1607142857138</v>
      </c>
      <c r="G380" s="197"/>
      <c r="H380" s="91"/>
      <c r="I380" s="197">
        <f>SUM(I381:I389)</f>
        <v>10729.04847</v>
      </c>
      <c r="J380" s="50"/>
      <c r="K380" s="50"/>
    </row>
    <row r="381" spans="1:11" ht="43.5" customHeight="1" x14ac:dyDescent="0.25">
      <c r="A381" s="22" t="s">
        <v>235</v>
      </c>
      <c r="B381" s="34" t="s">
        <v>1091</v>
      </c>
      <c r="C381" s="28" t="s">
        <v>205</v>
      </c>
      <c r="D381" s="10" t="s">
        <v>12</v>
      </c>
      <c r="E381" s="10">
        <v>8</v>
      </c>
      <c r="F381" s="56">
        <v>1599.1428571428571</v>
      </c>
      <c r="G381" s="126" t="s">
        <v>12</v>
      </c>
      <c r="H381" s="122">
        <v>8</v>
      </c>
      <c r="I381" s="102">
        <v>5473.4821599999996</v>
      </c>
      <c r="J381" s="213" t="s">
        <v>1445</v>
      </c>
      <c r="K381" s="294">
        <v>2944</v>
      </c>
    </row>
    <row r="382" spans="1:11" ht="40.5" customHeight="1" x14ac:dyDescent="0.25">
      <c r="A382" s="22" t="s">
        <v>236</v>
      </c>
      <c r="B382" s="34" t="s">
        <v>1093</v>
      </c>
      <c r="C382" s="28" t="s">
        <v>207</v>
      </c>
      <c r="D382" s="10" t="s">
        <v>30</v>
      </c>
      <c r="E382" s="10">
        <v>8</v>
      </c>
      <c r="F382" s="56">
        <v>547</v>
      </c>
      <c r="G382" s="126" t="s">
        <v>30</v>
      </c>
      <c r="H382" s="122">
        <v>8</v>
      </c>
      <c r="I382" s="102">
        <v>1404.0714399999999</v>
      </c>
      <c r="J382" s="213" t="s">
        <v>1445</v>
      </c>
      <c r="K382" s="294">
        <v>765.24800000000005</v>
      </c>
    </row>
    <row r="383" spans="1:11" ht="42" customHeight="1" x14ac:dyDescent="0.25">
      <c r="A383" s="22" t="s">
        <v>237</v>
      </c>
      <c r="B383" s="34" t="s">
        <v>1094</v>
      </c>
      <c r="C383" s="28" t="s">
        <v>210</v>
      </c>
      <c r="D383" s="10" t="s">
        <v>12</v>
      </c>
      <c r="E383" s="10">
        <v>8</v>
      </c>
      <c r="F383" s="56">
        <v>135.71428571428572</v>
      </c>
      <c r="G383" s="126" t="s">
        <v>12</v>
      </c>
      <c r="H383" s="122">
        <v>8</v>
      </c>
      <c r="I383" s="102">
        <v>492.8</v>
      </c>
      <c r="J383" s="213" t="s">
        <v>1445</v>
      </c>
      <c r="K383" s="294">
        <v>399.2</v>
      </c>
    </row>
    <row r="384" spans="1:11" ht="42" customHeight="1" x14ac:dyDescent="0.25">
      <c r="A384" s="22" t="s">
        <v>238</v>
      </c>
      <c r="B384" s="34" t="s">
        <v>1095</v>
      </c>
      <c r="C384" s="28" t="s">
        <v>212</v>
      </c>
      <c r="D384" s="10" t="s">
        <v>12</v>
      </c>
      <c r="E384" s="10">
        <v>8</v>
      </c>
      <c r="F384" s="56">
        <v>64.285714285714278</v>
      </c>
      <c r="G384" s="126" t="s">
        <v>12</v>
      </c>
      <c r="H384" s="122">
        <v>8</v>
      </c>
      <c r="I384" s="102">
        <v>134.19999999999999</v>
      </c>
      <c r="J384" s="213" t="s">
        <v>1445</v>
      </c>
      <c r="K384" s="294">
        <v>92.8</v>
      </c>
    </row>
    <row r="385" spans="1:11" ht="42.75" customHeight="1" x14ac:dyDescent="0.25">
      <c r="A385" s="22" t="s">
        <v>239</v>
      </c>
      <c r="B385" s="34" t="s">
        <v>1092</v>
      </c>
      <c r="C385" s="28" t="s">
        <v>214</v>
      </c>
      <c r="D385" s="10" t="s">
        <v>12</v>
      </c>
      <c r="E385" s="10">
        <v>1</v>
      </c>
      <c r="F385" s="56">
        <v>199.98214285714283</v>
      </c>
      <c r="G385" s="126" t="s">
        <v>12</v>
      </c>
      <c r="H385" s="122">
        <v>1</v>
      </c>
      <c r="I385" s="102">
        <v>723.83438000000001</v>
      </c>
      <c r="J385" s="213" t="s">
        <v>1445</v>
      </c>
      <c r="K385" s="294">
        <v>380</v>
      </c>
    </row>
    <row r="386" spans="1:11" ht="46.5" customHeight="1" x14ac:dyDescent="0.25">
      <c r="A386" s="22" t="s">
        <v>240</v>
      </c>
      <c r="B386" s="34" t="s">
        <v>1096</v>
      </c>
      <c r="C386" s="28" t="s">
        <v>216</v>
      </c>
      <c r="D386" s="10" t="s">
        <v>30</v>
      </c>
      <c r="E386" s="10">
        <v>1</v>
      </c>
      <c r="F386" s="56">
        <v>483.77678571428567</v>
      </c>
      <c r="G386" s="126" t="s">
        <v>30</v>
      </c>
      <c r="H386" s="122">
        <v>1</v>
      </c>
      <c r="I386" s="102">
        <v>1441.2651800000001</v>
      </c>
      <c r="J386" s="213" t="s">
        <v>1445</v>
      </c>
      <c r="K386" s="294">
        <v>938.08199999999999</v>
      </c>
    </row>
    <row r="387" spans="1:11" ht="46.5" customHeight="1" x14ac:dyDescent="0.25">
      <c r="A387" s="22" t="s">
        <v>241</v>
      </c>
      <c r="B387" s="34" t="s">
        <v>1097</v>
      </c>
      <c r="C387" s="28" t="s">
        <v>218</v>
      </c>
      <c r="D387" s="10" t="s">
        <v>12</v>
      </c>
      <c r="E387" s="10">
        <v>5</v>
      </c>
      <c r="F387" s="56">
        <v>65.625</v>
      </c>
      <c r="G387" s="126" t="s">
        <v>12</v>
      </c>
      <c r="H387" s="122">
        <v>5</v>
      </c>
      <c r="I387" s="102">
        <v>216.68525</v>
      </c>
      <c r="J387" s="213" t="s">
        <v>1445</v>
      </c>
      <c r="K387" s="294">
        <v>280.13499999999999</v>
      </c>
    </row>
    <row r="388" spans="1:11" ht="45.75" customHeight="1" x14ac:dyDescent="0.25">
      <c r="A388" s="22" t="s">
        <v>242</v>
      </c>
      <c r="B388" s="34" t="s">
        <v>1098</v>
      </c>
      <c r="C388" s="40" t="s">
        <v>220</v>
      </c>
      <c r="D388" s="10" t="s">
        <v>12</v>
      </c>
      <c r="E388" s="10">
        <v>5</v>
      </c>
      <c r="F388" s="56">
        <v>20.089285714285715</v>
      </c>
      <c r="G388" s="126" t="s">
        <v>12</v>
      </c>
      <c r="H388" s="122">
        <v>5</v>
      </c>
      <c r="I388" s="102">
        <v>802.50895000000003</v>
      </c>
      <c r="J388" s="213" t="s">
        <v>1445</v>
      </c>
      <c r="K388" s="294">
        <v>820</v>
      </c>
    </row>
    <row r="389" spans="1:11" ht="40.5" customHeight="1" x14ac:dyDescent="0.25">
      <c r="A389" s="22" t="s">
        <v>243</v>
      </c>
      <c r="B389" s="34" t="s">
        <v>1099</v>
      </c>
      <c r="C389" s="28" t="s">
        <v>222</v>
      </c>
      <c r="D389" s="10" t="s">
        <v>12</v>
      </c>
      <c r="E389" s="10">
        <v>27</v>
      </c>
      <c r="F389" s="56">
        <v>32.544642857142854</v>
      </c>
      <c r="G389" s="126" t="s">
        <v>12</v>
      </c>
      <c r="H389" s="122">
        <v>27</v>
      </c>
      <c r="I389" s="102">
        <v>40.20111</v>
      </c>
      <c r="J389" s="213" t="s">
        <v>1445</v>
      </c>
      <c r="K389" s="294">
        <v>19.548999999999999</v>
      </c>
    </row>
    <row r="390" spans="1:11" ht="30.75" customHeight="1" x14ac:dyDescent="0.3">
      <c r="A390" s="21" t="s">
        <v>244</v>
      </c>
      <c r="B390" s="33" t="s">
        <v>1100</v>
      </c>
      <c r="C390" s="16" t="s">
        <v>245</v>
      </c>
      <c r="D390" s="10"/>
      <c r="E390" s="10"/>
      <c r="F390" s="46">
        <f>SUM(F391:F397)</f>
        <v>2404.3928571428569</v>
      </c>
      <c r="G390" s="197"/>
      <c r="H390" s="91"/>
      <c r="I390" s="197">
        <f>SUM(I391:I397)</f>
        <v>8373.7264899999991</v>
      </c>
      <c r="J390" s="50"/>
      <c r="K390" s="50"/>
    </row>
    <row r="391" spans="1:11" ht="44.25" customHeight="1" x14ac:dyDescent="0.25">
      <c r="A391" s="22" t="s">
        <v>246</v>
      </c>
      <c r="B391" s="34" t="s">
        <v>1101</v>
      </c>
      <c r="C391" s="28" t="s">
        <v>205</v>
      </c>
      <c r="D391" s="10" t="s">
        <v>12</v>
      </c>
      <c r="E391" s="10">
        <v>6</v>
      </c>
      <c r="F391" s="56">
        <v>1199.3571428571427</v>
      </c>
      <c r="G391" s="126" t="s">
        <v>12</v>
      </c>
      <c r="H391" s="126">
        <v>6</v>
      </c>
      <c r="I391" s="102">
        <v>4105.1116199999997</v>
      </c>
      <c r="J391" s="213" t="s">
        <v>1445</v>
      </c>
      <c r="K391" s="294">
        <v>2208</v>
      </c>
    </row>
    <row r="392" spans="1:11" ht="42" customHeight="1" x14ac:dyDescent="0.25">
      <c r="A392" s="22" t="s">
        <v>247</v>
      </c>
      <c r="B392" s="34" t="s">
        <v>1103</v>
      </c>
      <c r="C392" s="28" t="s">
        <v>207</v>
      </c>
      <c r="D392" s="10" t="s">
        <v>30</v>
      </c>
      <c r="E392" s="10">
        <v>6</v>
      </c>
      <c r="F392" s="56">
        <v>410.24999999999994</v>
      </c>
      <c r="G392" s="126" t="s">
        <v>30</v>
      </c>
      <c r="H392" s="126">
        <v>6</v>
      </c>
      <c r="I392" s="102">
        <v>1053.05358</v>
      </c>
      <c r="J392" s="213" t="s">
        <v>1445</v>
      </c>
      <c r="K392" s="294">
        <v>573.93600000000004</v>
      </c>
    </row>
    <row r="393" spans="1:11" ht="42.75" customHeight="1" x14ac:dyDescent="0.25">
      <c r="A393" s="22" t="s">
        <v>248</v>
      </c>
      <c r="B393" s="34" t="s">
        <v>1102</v>
      </c>
      <c r="C393" s="28" t="s">
        <v>214</v>
      </c>
      <c r="D393" s="10" t="s">
        <v>12</v>
      </c>
      <c r="E393" s="10">
        <v>1</v>
      </c>
      <c r="F393" s="56">
        <v>199.98214285714283</v>
      </c>
      <c r="G393" s="126" t="s">
        <v>12</v>
      </c>
      <c r="H393" s="126">
        <v>1</v>
      </c>
      <c r="I393" s="102">
        <v>723.83438000000001</v>
      </c>
      <c r="J393" s="213" t="s">
        <v>1445</v>
      </c>
      <c r="K393" s="294">
        <v>380</v>
      </c>
    </row>
    <row r="394" spans="1:11" ht="42" customHeight="1" x14ac:dyDescent="0.25">
      <c r="A394" s="22" t="s">
        <v>249</v>
      </c>
      <c r="B394" s="34" t="s">
        <v>1104</v>
      </c>
      <c r="C394" s="28" t="s">
        <v>216</v>
      </c>
      <c r="D394" s="10" t="s">
        <v>30</v>
      </c>
      <c r="E394" s="10">
        <v>1</v>
      </c>
      <c r="F394" s="56">
        <v>483.77678571428567</v>
      </c>
      <c r="G394" s="126" t="s">
        <v>30</v>
      </c>
      <c r="H394" s="126">
        <v>1</v>
      </c>
      <c r="I394" s="102">
        <v>1441.2651800000001</v>
      </c>
      <c r="J394" s="213" t="s">
        <v>1445</v>
      </c>
      <c r="K394" s="294">
        <v>938.08199999999999</v>
      </c>
    </row>
    <row r="395" spans="1:11" ht="41.25" customHeight="1" x14ac:dyDescent="0.25">
      <c r="A395" s="22" t="s">
        <v>250</v>
      </c>
      <c r="B395" s="34" t="s">
        <v>1105</v>
      </c>
      <c r="C395" s="28" t="s">
        <v>218</v>
      </c>
      <c r="D395" s="10" t="s">
        <v>12</v>
      </c>
      <c r="E395" s="10">
        <v>5</v>
      </c>
      <c r="F395" s="56">
        <v>65.625</v>
      </c>
      <c r="G395" s="126" t="s">
        <v>12</v>
      </c>
      <c r="H395" s="126">
        <v>5</v>
      </c>
      <c r="I395" s="102">
        <v>216.68525</v>
      </c>
      <c r="J395" s="213" t="s">
        <v>1445</v>
      </c>
      <c r="K395" s="294">
        <v>280.13499999999999</v>
      </c>
    </row>
    <row r="396" spans="1:11" ht="45" customHeight="1" x14ac:dyDescent="0.25">
      <c r="A396" s="22" t="s">
        <v>251</v>
      </c>
      <c r="B396" s="34" t="s">
        <v>1106</v>
      </c>
      <c r="C396" s="40" t="s">
        <v>220</v>
      </c>
      <c r="D396" s="10" t="s">
        <v>12</v>
      </c>
      <c r="E396" s="10">
        <v>5</v>
      </c>
      <c r="F396" s="56">
        <v>20.089285714285715</v>
      </c>
      <c r="G396" s="126" t="s">
        <v>12</v>
      </c>
      <c r="H396" s="126">
        <v>5</v>
      </c>
      <c r="I396" s="102">
        <v>802.50895000000003</v>
      </c>
      <c r="J396" s="213" t="s">
        <v>1445</v>
      </c>
      <c r="K396" s="294">
        <v>820</v>
      </c>
    </row>
    <row r="397" spans="1:11" ht="40.5" customHeight="1" x14ac:dyDescent="0.25">
      <c r="A397" s="22" t="s">
        <v>252</v>
      </c>
      <c r="B397" s="34" t="s">
        <v>1107</v>
      </c>
      <c r="C397" s="28" t="s">
        <v>222</v>
      </c>
      <c r="D397" s="10" t="s">
        <v>12</v>
      </c>
      <c r="E397" s="10">
        <v>21</v>
      </c>
      <c r="F397" s="56">
        <v>25.312499999999996</v>
      </c>
      <c r="G397" s="126" t="s">
        <v>12</v>
      </c>
      <c r="H397" s="126">
        <v>21</v>
      </c>
      <c r="I397" s="102">
        <v>31.267530000000001</v>
      </c>
      <c r="J397" s="213" t="s">
        <v>1445</v>
      </c>
      <c r="K397" s="294">
        <v>37.372500000000002</v>
      </c>
    </row>
    <row r="398" spans="1:11" ht="30.75" customHeight="1" x14ac:dyDescent="0.3">
      <c r="A398" s="21" t="s">
        <v>253</v>
      </c>
      <c r="B398" s="33" t="s">
        <v>1108</v>
      </c>
      <c r="C398" s="16" t="s">
        <v>254</v>
      </c>
      <c r="D398" s="10"/>
      <c r="E398" s="10"/>
      <c r="F398" s="46">
        <f>SUM(F399:F405)</f>
        <v>2948.1607142857138</v>
      </c>
      <c r="G398" s="197"/>
      <c r="H398" s="91"/>
      <c r="I398" s="197">
        <f>SUM(I399:I405)</f>
        <v>10102.04847</v>
      </c>
      <c r="J398" s="50"/>
      <c r="K398" s="299"/>
    </row>
    <row r="399" spans="1:11" ht="46.5" customHeight="1" x14ac:dyDescent="0.25">
      <c r="A399" s="22" t="s">
        <v>255</v>
      </c>
      <c r="B399" s="34" t="s">
        <v>1109</v>
      </c>
      <c r="C399" s="28" t="s">
        <v>205</v>
      </c>
      <c r="D399" s="10" t="s">
        <v>12</v>
      </c>
      <c r="E399" s="10">
        <v>8</v>
      </c>
      <c r="F399" s="56">
        <v>1599.1428571428571</v>
      </c>
      <c r="G399" s="126" t="s">
        <v>12</v>
      </c>
      <c r="H399" s="126">
        <v>8</v>
      </c>
      <c r="I399" s="102">
        <v>5473.4821599999996</v>
      </c>
      <c r="J399" s="213" t="s">
        <v>1445</v>
      </c>
      <c r="K399" s="294">
        <v>2944</v>
      </c>
    </row>
    <row r="400" spans="1:11" ht="45.75" customHeight="1" x14ac:dyDescent="0.25">
      <c r="A400" s="22" t="s">
        <v>256</v>
      </c>
      <c r="B400" s="34" t="s">
        <v>1111</v>
      </c>
      <c r="C400" s="28" t="s">
        <v>207</v>
      </c>
      <c r="D400" s="10" t="s">
        <v>30</v>
      </c>
      <c r="E400" s="10">
        <v>8</v>
      </c>
      <c r="F400" s="56">
        <v>547</v>
      </c>
      <c r="G400" s="126" t="s">
        <v>30</v>
      </c>
      <c r="H400" s="126">
        <v>8</v>
      </c>
      <c r="I400" s="102">
        <v>1404.0714399999999</v>
      </c>
      <c r="J400" s="213" t="s">
        <v>1445</v>
      </c>
      <c r="K400" s="294">
        <v>765.24800000000005</v>
      </c>
    </row>
    <row r="401" spans="1:11" ht="39.75" customHeight="1" x14ac:dyDescent="0.25">
      <c r="A401" s="22" t="s">
        <v>257</v>
      </c>
      <c r="B401" s="34" t="s">
        <v>1110</v>
      </c>
      <c r="C401" s="28" t="s">
        <v>214</v>
      </c>
      <c r="D401" s="10" t="s">
        <v>12</v>
      </c>
      <c r="E401" s="10">
        <v>1</v>
      </c>
      <c r="F401" s="56">
        <v>199.98214285714283</v>
      </c>
      <c r="G401" s="126" t="s">
        <v>12</v>
      </c>
      <c r="H401" s="126">
        <v>1</v>
      </c>
      <c r="I401" s="102">
        <v>723.83438000000001</v>
      </c>
      <c r="J401" s="213" t="s">
        <v>1445</v>
      </c>
      <c r="K401" s="294">
        <v>380</v>
      </c>
    </row>
    <row r="402" spans="1:11" ht="45.75" customHeight="1" x14ac:dyDescent="0.25">
      <c r="A402" s="22" t="s">
        <v>258</v>
      </c>
      <c r="B402" s="34" t="s">
        <v>1112</v>
      </c>
      <c r="C402" s="28" t="s">
        <v>216</v>
      </c>
      <c r="D402" s="10" t="s">
        <v>30</v>
      </c>
      <c r="E402" s="10">
        <v>1</v>
      </c>
      <c r="F402" s="56">
        <v>483.77678571428567</v>
      </c>
      <c r="G402" s="126" t="s">
        <v>30</v>
      </c>
      <c r="H402" s="126">
        <v>1</v>
      </c>
      <c r="I402" s="102">
        <v>1441.2651800000001</v>
      </c>
      <c r="J402" s="213" t="s">
        <v>1445</v>
      </c>
      <c r="K402" s="294">
        <v>938.08199999999999</v>
      </c>
    </row>
    <row r="403" spans="1:11" ht="40.5" customHeight="1" x14ac:dyDescent="0.25">
      <c r="A403" s="22" t="s">
        <v>259</v>
      </c>
      <c r="B403" s="34" t="s">
        <v>1113</v>
      </c>
      <c r="C403" s="28" t="s">
        <v>218</v>
      </c>
      <c r="D403" s="10" t="s">
        <v>12</v>
      </c>
      <c r="E403" s="10">
        <v>5</v>
      </c>
      <c r="F403" s="56">
        <v>65.625</v>
      </c>
      <c r="G403" s="126" t="s">
        <v>12</v>
      </c>
      <c r="H403" s="126">
        <v>5</v>
      </c>
      <c r="I403" s="102">
        <v>216.68525</v>
      </c>
      <c r="J403" s="213" t="s">
        <v>1445</v>
      </c>
      <c r="K403" s="294">
        <v>280.13499999999999</v>
      </c>
    </row>
    <row r="404" spans="1:11" ht="42.75" customHeight="1" x14ac:dyDescent="0.25">
      <c r="A404" s="22" t="s">
        <v>260</v>
      </c>
      <c r="B404" s="34" t="s">
        <v>1114</v>
      </c>
      <c r="C404" s="40" t="s">
        <v>220</v>
      </c>
      <c r="D404" s="10" t="s">
        <v>12</v>
      </c>
      <c r="E404" s="10">
        <v>5</v>
      </c>
      <c r="F404" s="56">
        <v>20.089285714285715</v>
      </c>
      <c r="G404" s="126" t="s">
        <v>12</v>
      </c>
      <c r="H404" s="126">
        <v>5</v>
      </c>
      <c r="I404" s="102">
        <v>802.50895000000003</v>
      </c>
      <c r="J404" s="213" t="s">
        <v>1445</v>
      </c>
      <c r="K404" s="294">
        <v>820</v>
      </c>
    </row>
    <row r="405" spans="1:11" ht="45" customHeight="1" x14ac:dyDescent="0.25">
      <c r="A405" s="22" t="s">
        <v>261</v>
      </c>
      <c r="B405" s="34" t="s">
        <v>1115</v>
      </c>
      <c r="C405" s="28" t="s">
        <v>222</v>
      </c>
      <c r="D405" s="10" t="s">
        <v>12</v>
      </c>
      <c r="E405" s="10">
        <v>27</v>
      </c>
      <c r="F405" s="56">
        <v>32.544642857142854</v>
      </c>
      <c r="G405" s="126" t="s">
        <v>12</v>
      </c>
      <c r="H405" s="126">
        <v>27</v>
      </c>
      <c r="I405" s="102">
        <v>40.20111</v>
      </c>
      <c r="J405" s="213" t="s">
        <v>1445</v>
      </c>
      <c r="K405" s="294">
        <v>35.1892</v>
      </c>
    </row>
    <row r="406" spans="1:11" ht="30.75" customHeight="1" x14ac:dyDescent="0.3">
      <c r="A406" s="21" t="s">
        <v>262</v>
      </c>
      <c r="B406" s="33" t="s">
        <v>1116</v>
      </c>
      <c r="C406" s="16" t="s">
        <v>512</v>
      </c>
      <c r="D406" s="10"/>
      <c r="E406" s="10"/>
      <c r="F406" s="46">
        <f>SUM(F407:F415)</f>
        <v>2554.3928571428569</v>
      </c>
      <c r="G406" s="197"/>
      <c r="H406" s="91"/>
      <c r="I406" s="197">
        <f>SUM(I407:I415)</f>
        <v>8843.9764899999991</v>
      </c>
      <c r="J406" s="50"/>
      <c r="K406" s="299"/>
    </row>
    <row r="407" spans="1:11" ht="43.5" customHeight="1" x14ac:dyDescent="0.25">
      <c r="A407" s="22" t="s">
        <v>263</v>
      </c>
      <c r="B407" s="34" t="s">
        <v>1117</v>
      </c>
      <c r="C407" s="28" t="s">
        <v>205</v>
      </c>
      <c r="D407" s="10" t="s">
        <v>12</v>
      </c>
      <c r="E407" s="10">
        <v>6</v>
      </c>
      <c r="F407" s="56">
        <v>1199.3571428571427</v>
      </c>
      <c r="G407" s="126" t="s">
        <v>12</v>
      </c>
      <c r="H407" s="126">
        <v>6</v>
      </c>
      <c r="I407" s="102">
        <v>4105.1116199999997</v>
      </c>
      <c r="J407" s="213" t="s">
        <v>1445</v>
      </c>
      <c r="K407" s="294">
        <v>2208</v>
      </c>
    </row>
    <row r="408" spans="1:11" ht="45" customHeight="1" x14ac:dyDescent="0.25">
      <c r="A408" s="22" t="s">
        <v>264</v>
      </c>
      <c r="B408" s="34" t="s">
        <v>1118</v>
      </c>
      <c r="C408" s="28" t="s">
        <v>207</v>
      </c>
      <c r="D408" s="10" t="s">
        <v>30</v>
      </c>
      <c r="E408" s="10">
        <v>6</v>
      </c>
      <c r="F408" s="56">
        <v>410.24999999999994</v>
      </c>
      <c r="G408" s="126" t="s">
        <v>30</v>
      </c>
      <c r="H408" s="126">
        <v>6</v>
      </c>
      <c r="I408" s="102">
        <v>1053.05358</v>
      </c>
      <c r="J408" s="213" t="s">
        <v>1445</v>
      </c>
      <c r="K408" s="294">
        <v>573.93600000000004</v>
      </c>
    </row>
    <row r="409" spans="1:11" ht="42" customHeight="1" x14ac:dyDescent="0.25">
      <c r="A409" s="22" t="s">
        <v>265</v>
      </c>
      <c r="B409" s="34" t="s">
        <v>1120</v>
      </c>
      <c r="C409" s="28" t="s">
        <v>210</v>
      </c>
      <c r="D409" s="10" t="s">
        <v>12</v>
      </c>
      <c r="E409" s="10">
        <v>6</v>
      </c>
      <c r="F409" s="56">
        <v>101.78571428571428</v>
      </c>
      <c r="G409" s="126" t="s">
        <v>12</v>
      </c>
      <c r="H409" s="126">
        <v>6</v>
      </c>
      <c r="I409" s="102">
        <v>369.6</v>
      </c>
      <c r="J409" s="213" t="s">
        <v>1445</v>
      </c>
      <c r="K409" s="294">
        <v>299.39999999999998</v>
      </c>
    </row>
    <row r="410" spans="1:11" ht="43.5" customHeight="1" x14ac:dyDescent="0.25">
      <c r="A410" s="22" t="s">
        <v>266</v>
      </c>
      <c r="B410" s="34" t="s">
        <v>1121</v>
      </c>
      <c r="C410" s="28" t="s">
        <v>212</v>
      </c>
      <c r="D410" s="10" t="s">
        <v>12</v>
      </c>
      <c r="E410" s="10">
        <v>6</v>
      </c>
      <c r="F410" s="56">
        <v>48.214285714285708</v>
      </c>
      <c r="G410" s="126" t="s">
        <v>12</v>
      </c>
      <c r="H410" s="126">
        <v>6</v>
      </c>
      <c r="I410" s="102">
        <v>100.65</v>
      </c>
      <c r="J410" s="213" t="s">
        <v>1445</v>
      </c>
      <c r="K410" s="294">
        <v>69.599999999999994</v>
      </c>
    </row>
    <row r="411" spans="1:11" ht="45" customHeight="1" x14ac:dyDescent="0.25">
      <c r="A411" s="22" t="s">
        <v>267</v>
      </c>
      <c r="B411" s="34" t="s">
        <v>1119</v>
      </c>
      <c r="C411" s="28" t="s">
        <v>214</v>
      </c>
      <c r="D411" s="10" t="s">
        <v>12</v>
      </c>
      <c r="E411" s="10">
        <v>1</v>
      </c>
      <c r="F411" s="56">
        <v>199.98214285714283</v>
      </c>
      <c r="G411" s="126" t="s">
        <v>12</v>
      </c>
      <c r="H411" s="126">
        <v>1</v>
      </c>
      <c r="I411" s="102">
        <v>723.83438000000001</v>
      </c>
      <c r="J411" s="213" t="s">
        <v>1445</v>
      </c>
      <c r="K411" s="294">
        <v>380</v>
      </c>
    </row>
    <row r="412" spans="1:11" ht="44.25" customHeight="1" x14ac:dyDescent="0.25">
      <c r="A412" s="22" t="s">
        <v>268</v>
      </c>
      <c r="B412" s="34" t="s">
        <v>1122</v>
      </c>
      <c r="C412" s="28" t="s">
        <v>216</v>
      </c>
      <c r="D412" s="10" t="s">
        <v>30</v>
      </c>
      <c r="E412" s="10">
        <v>1</v>
      </c>
      <c r="F412" s="56">
        <v>483.77678571428567</v>
      </c>
      <c r="G412" s="126" t="s">
        <v>30</v>
      </c>
      <c r="H412" s="126">
        <v>1</v>
      </c>
      <c r="I412" s="102">
        <v>1441.2651800000001</v>
      </c>
      <c r="J412" s="213" t="s">
        <v>1445</v>
      </c>
      <c r="K412" s="294">
        <v>938.08199999999999</v>
      </c>
    </row>
    <row r="413" spans="1:11" ht="46.5" customHeight="1" x14ac:dyDescent="0.25">
      <c r="A413" s="22" t="s">
        <v>269</v>
      </c>
      <c r="B413" s="34" t="s">
        <v>1123</v>
      </c>
      <c r="C413" s="28" t="s">
        <v>218</v>
      </c>
      <c r="D413" s="10" t="s">
        <v>12</v>
      </c>
      <c r="E413" s="10">
        <v>5</v>
      </c>
      <c r="F413" s="56">
        <v>65.625</v>
      </c>
      <c r="G413" s="126" t="s">
        <v>12</v>
      </c>
      <c r="H413" s="126">
        <v>5</v>
      </c>
      <c r="I413" s="102">
        <v>216.68525</v>
      </c>
      <c r="J413" s="213" t="s">
        <v>1445</v>
      </c>
      <c r="K413" s="294">
        <v>280.13499999999999</v>
      </c>
    </row>
    <row r="414" spans="1:11" ht="44.25" customHeight="1" x14ac:dyDescent="0.25">
      <c r="A414" s="22" t="s">
        <v>270</v>
      </c>
      <c r="B414" s="34" t="s">
        <v>1124</v>
      </c>
      <c r="C414" s="40" t="s">
        <v>220</v>
      </c>
      <c r="D414" s="10" t="s">
        <v>12</v>
      </c>
      <c r="E414" s="10">
        <v>5</v>
      </c>
      <c r="F414" s="56">
        <v>20.089285714285715</v>
      </c>
      <c r="G414" s="126" t="s">
        <v>12</v>
      </c>
      <c r="H414" s="126">
        <v>5</v>
      </c>
      <c r="I414" s="102">
        <v>802.50895000000003</v>
      </c>
      <c r="J414" s="213" t="s">
        <v>1445</v>
      </c>
      <c r="K414" s="294">
        <v>820</v>
      </c>
    </row>
    <row r="415" spans="1:11" ht="44.25" customHeight="1" x14ac:dyDescent="0.25">
      <c r="A415" s="22" t="s">
        <v>271</v>
      </c>
      <c r="B415" s="34" t="s">
        <v>1125</v>
      </c>
      <c r="C415" s="28" t="s">
        <v>222</v>
      </c>
      <c r="D415" s="10" t="s">
        <v>12</v>
      </c>
      <c r="E415" s="10">
        <v>21</v>
      </c>
      <c r="F415" s="56">
        <v>25.312499999999996</v>
      </c>
      <c r="G415" s="126" t="s">
        <v>12</v>
      </c>
      <c r="H415" s="126">
        <v>21</v>
      </c>
      <c r="I415" s="102">
        <v>31.267530000000001</v>
      </c>
      <c r="J415" s="213" t="s">
        <v>1445</v>
      </c>
      <c r="K415" s="299"/>
    </row>
    <row r="416" spans="1:11" ht="30.75" customHeight="1" x14ac:dyDescent="0.3">
      <c r="A416" s="21" t="s">
        <v>272</v>
      </c>
      <c r="B416" s="33" t="s">
        <v>1126</v>
      </c>
      <c r="C416" s="16" t="s">
        <v>273</v>
      </c>
      <c r="D416" s="10"/>
      <c r="E416" s="10"/>
      <c r="F416" s="46">
        <f>SUM(F417:F423)</f>
        <v>2404.3928571428569</v>
      </c>
      <c r="G416" s="197"/>
      <c r="H416" s="91"/>
      <c r="I416" s="197">
        <f>SUM(I417:I423)</f>
        <v>8373.7264899999991</v>
      </c>
      <c r="J416" s="50"/>
      <c r="K416" s="299"/>
    </row>
    <row r="417" spans="1:11" ht="44.25" customHeight="1" x14ac:dyDescent="0.25">
      <c r="A417" s="22" t="s">
        <v>274</v>
      </c>
      <c r="B417" s="34" t="s">
        <v>1127</v>
      </c>
      <c r="C417" s="28" t="s">
        <v>205</v>
      </c>
      <c r="D417" s="10" t="s">
        <v>12</v>
      </c>
      <c r="E417" s="10">
        <v>6</v>
      </c>
      <c r="F417" s="56">
        <v>1199.3571428571427</v>
      </c>
      <c r="G417" s="126" t="s">
        <v>12</v>
      </c>
      <c r="H417" s="126">
        <v>6</v>
      </c>
      <c r="I417" s="102">
        <v>4105.1116199999997</v>
      </c>
      <c r="J417" s="213" t="s">
        <v>1445</v>
      </c>
      <c r="K417" s="294">
        <v>2208</v>
      </c>
    </row>
    <row r="418" spans="1:11" ht="48" customHeight="1" x14ac:dyDescent="0.25">
      <c r="A418" s="22" t="s">
        <v>275</v>
      </c>
      <c r="B418" s="34" t="s">
        <v>1128</v>
      </c>
      <c r="C418" s="28" t="s">
        <v>207</v>
      </c>
      <c r="D418" s="10" t="s">
        <v>30</v>
      </c>
      <c r="E418" s="10">
        <v>6</v>
      </c>
      <c r="F418" s="56">
        <v>410.24999999999994</v>
      </c>
      <c r="G418" s="126" t="s">
        <v>30</v>
      </c>
      <c r="H418" s="126">
        <v>6</v>
      </c>
      <c r="I418" s="102">
        <v>1053.05358</v>
      </c>
      <c r="J418" s="213" t="s">
        <v>1445</v>
      </c>
      <c r="K418" s="294">
        <v>573.93600000000004</v>
      </c>
    </row>
    <row r="419" spans="1:11" ht="45" customHeight="1" x14ac:dyDescent="0.25">
      <c r="A419" s="22" t="s">
        <v>276</v>
      </c>
      <c r="B419" s="34" t="s">
        <v>1129</v>
      </c>
      <c r="C419" s="28" t="s">
        <v>214</v>
      </c>
      <c r="D419" s="10" t="s">
        <v>12</v>
      </c>
      <c r="E419" s="10">
        <v>1</v>
      </c>
      <c r="F419" s="56">
        <v>199.98214285714283</v>
      </c>
      <c r="G419" s="126" t="s">
        <v>12</v>
      </c>
      <c r="H419" s="126">
        <v>1</v>
      </c>
      <c r="I419" s="102">
        <v>723.83438000000001</v>
      </c>
      <c r="J419" s="213" t="s">
        <v>1445</v>
      </c>
      <c r="K419" s="294">
        <v>380</v>
      </c>
    </row>
    <row r="420" spans="1:11" ht="45.75" customHeight="1" x14ac:dyDescent="0.25">
      <c r="A420" s="22" t="s">
        <v>277</v>
      </c>
      <c r="B420" s="34" t="s">
        <v>1130</v>
      </c>
      <c r="C420" s="28" t="s">
        <v>216</v>
      </c>
      <c r="D420" s="10" t="s">
        <v>30</v>
      </c>
      <c r="E420" s="10">
        <v>1</v>
      </c>
      <c r="F420" s="56">
        <v>483.77678571428567</v>
      </c>
      <c r="G420" s="126" t="s">
        <v>30</v>
      </c>
      <c r="H420" s="126">
        <v>1</v>
      </c>
      <c r="I420" s="102">
        <v>1441.2651800000001</v>
      </c>
      <c r="J420" s="213" t="s">
        <v>1445</v>
      </c>
      <c r="K420" s="294">
        <v>938.08199999999999</v>
      </c>
    </row>
    <row r="421" spans="1:11" ht="45.75" customHeight="1" x14ac:dyDescent="0.25">
      <c r="A421" s="22" t="s">
        <v>278</v>
      </c>
      <c r="B421" s="34" t="s">
        <v>1131</v>
      </c>
      <c r="C421" s="28" t="s">
        <v>218</v>
      </c>
      <c r="D421" s="10" t="s">
        <v>12</v>
      </c>
      <c r="E421" s="10">
        <v>5</v>
      </c>
      <c r="F421" s="56">
        <v>65.625</v>
      </c>
      <c r="G421" s="126" t="s">
        <v>12</v>
      </c>
      <c r="H421" s="126">
        <v>5</v>
      </c>
      <c r="I421" s="102">
        <v>216.68525</v>
      </c>
      <c r="J421" s="213" t="s">
        <v>1445</v>
      </c>
      <c r="K421" s="294">
        <v>280.13499999999999</v>
      </c>
    </row>
    <row r="422" spans="1:11" ht="42" customHeight="1" x14ac:dyDescent="0.25">
      <c r="A422" s="22" t="s">
        <v>279</v>
      </c>
      <c r="B422" s="34" t="s">
        <v>1132</v>
      </c>
      <c r="C422" s="40" t="s">
        <v>220</v>
      </c>
      <c r="D422" s="10" t="s">
        <v>12</v>
      </c>
      <c r="E422" s="10">
        <v>5</v>
      </c>
      <c r="F422" s="56">
        <v>20.089285714285715</v>
      </c>
      <c r="G422" s="126" t="s">
        <v>12</v>
      </c>
      <c r="H422" s="126">
        <v>5</v>
      </c>
      <c r="I422" s="102">
        <v>802.50895000000003</v>
      </c>
      <c r="J422" s="213" t="s">
        <v>1445</v>
      </c>
      <c r="K422" s="294">
        <v>820</v>
      </c>
    </row>
    <row r="423" spans="1:11" ht="47.25" customHeight="1" x14ac:dyDescent="0.25">
      <c r="A423" s="22" t="s">
        <v>280</v>
      </c>
      <c r="B423" s="34" t="s">
        <v>1133</v>
      </c>
      <c r="C423" s="28" t="s">
        <v>222</v>
      </c>
      <c r="D423" s="10" t="s">
        <v>12</v>
      </c>
      <c r="E423" s="10">
        <v>21</v>
      </c>
      <c r="F423" s="56">
        <v>25.312499999999996</v>
      </c>
      <c r="G423" s="126" t="s">
        <v>12</v>
      </c>
      <c r="H423" s="126">
        <v>21</v>
      </c>
      <c r="I423" s="102">
        <v>31.267530000000001</v>
      </c>
      <c r="J423" s="213" t="s">
        <v>1445</v>
      </c>
      <c r="K423" s="294">
        <v>27.36937</v>
      </c>
    </row>
    <row r="424" spans="1:11" ht="30.75" customHeight="1" x14ac:dyDescent="0.3">
      <c r="A424" s="21" t="s">
        <v>281</v>
      </c>
      <c r="B424" s="33" t="s">
        <v>1134</v>
      </c>
      <c r="C424" s="16" t="s">
        <v>282</v>
      </c>
      <c r="D424" s="10"/>
      <c r="E424" s="10"/>
      <c r="F424" s="46">
        <f>SUM(F425:F431)</f>
        <v>2404.3928571428569</v>
      </c>
      <c r="G424" s="197"/>
      <c r="H424" s="91"/>
      <c r="I424" s="197">
        <f>SUM(I425:I431)</f>
        <v>5184.9659399999991</v>
      </c>
      <c r="J424" s="50"/>
      <c r="K424" s="299"/>
    </row>
    <row r="425" spans="1:11" ht="45.75" customHeight="1" x14ac:dyDescent="0.25">
      <c r="A425" s="22" t="s">
        <v>283</v>
      </c>
      <c r="B425" s="34" t="s">
        <v>1135</v>
      </c>
      <c r="C425" s="28" t="s">
        <v>205</v>
      </c>
      <c r="D425" s="10" t="s">
        <v>12</v>
      </c>
      <c r="E425" s="10">
        <v>6</v>
      </c>
      <c r="F425" s="56">
        <v>1199.3571428571427</v>
      </c>
      <c r="G425" s="126" t="s">
        <v>12</v>
      </c>
      <c r="H425" s="126">
        <v>6</v>
      </c>
      <c r="I425" s="102">
        <v>4105.1116199999997</v>
      </c>
      <c r="J425" s="213" t="s">
        <v>1445</v>
      </c>
      <c r="K425" s="294">
        <v>2208</v>
      </c>
    </row>
    <row r="426" spans="1:11" ht="45" customHeight="1" x14ac:dyDescent="0.25">
      <c r="A426" s="22" t="s">
        <v>284</v>
      </c>
      <c r="B426" s="34" t="s">
        <v>1136</v>
      </c>
      <c r="C426" s="28" t="s">
        <v>207</v>
      </c>
      <c r="D426" s="10" t="s">
        <v>30</v>
      </c>
      <c r="E426" s="10">
        <v>6</v>
      </c>
      <c r="F426" s="56">
        <v>410.24999999999994</v>
      </c>
      <c r="G426" s="126" t="s">
        <v>30</v>
      </c>
      <c r="H426" s="126">
        <v>6</v>
      </c>
      <c r="I426" s="102">
        <v>1053.05358</v>
      </c>
      <c r="J426" s="213" t="s">
        <v>1445</v>
      </c>
      <c r="K426" s="294">
        <v>573.93600000000004</v>
      </c>
    </row>
    <row r="427" spans="1:11" ht="30.75" customHeight="1" x14ac:dyDescent="0.25">
      <c r="A427" s="22" t="s">
        <v>285</v>
      </c>
      <c r="B427" s="34"/>
      <c r="C427" s="28" t="s">
        <v>214</v>
      </c>
      <c r="D427" s="10" t="s">
        <v>12</v>
      </c>
      <c r="E427" s="10">
        <v>1</v>
      </c>
      <c r="F427" s="56">
        <v>199.98214285714283</v>
      </c>
      <c r="G427" s="126"/>
      <c r="H427" s="126"/>
      <c r="I427" s="102"/>
      <c r="J427" s="316" t="s">
        <v>1466</v>
      </c>
      <c r="K427" s="297"/>
    </row>
    <row r="428" spans="1:11" ht="36.75" customHeight="1" x14ac:dyDescent="0.25">
      <c r="A428" s="22" t="s">
        <v>286</v>
      </c>
      <c r="B428" s="34"/>
      <c r="C428" s="28" t="s">
        <v>216</v>
      </c>
      <c r="D428" s="10" t="s">
        <v>30</v>
      </c>
      <c r="E428" s="10">
        <v>1</v>
      </c>
      <c r="F428" s="56">
        <v>483.77678571428567</v>
      </c>
      <c r="G428" s="126"/>
      <c r="H428" s="126"/>
      <c r="I428" s="102"/>
      <c r="J428" s="317"/>
      <c r="K428" s="299"/>
    </row>
    <row r="429" spans="1:11" ht="30.75" customHeight="1" x14ac:dyDescent="0.25">
      <c r="A429" s="22" t="s">
        <v>287</v>
      </c>
      <c r="B429" s="34"/>
      <c r="C429" s="28" t="s">
        <v>218</v>
      </c>
      <c r="D429" s="10" t="s">
        <v>12</v>
      </c>
      <c r="E429" s="10">
        <v>5</v>
      </c>
      <c r="F429" s="56">
        <v>65.625</v>
      </c>
      <c r="G429" s="126"/>
      <c r="H429" s="126"/>
      <c r="I429" s="102"/>
      <c r="J429" s="317"/>
      <c r="K429" s="299"/>
    </row>
    <row r="430" spans="1:11" ht="30.75" customHeight="1" x14ac:dyDescent="0.25">
      <c r="A430" s="22" t="s">
        <v>288</v>
      </c>
      <c r="B430" s="34"/>
      <c r="C430" s="40" t="s">
        <v>220</v>
      </c>
      <c r="D430" s="10" t="s">
        <v>12</v>
      </c>
      <c r="E430" s="10">
        <v>5</v>
      </c>
      <c r="F430" s="56">
        <v>20.089285714285715</v>
      </c>
      <c r="G430" s="126"/>
      <c r="H430" s="126"/>
      <c r="I430" s="102"/>
      <c r="J430" s="318"/>
      <c r="K430" s="299"/>
    </row>
    <row r="431" spans="1:11" ht="48.75" customHeight="1" x14ac:dyDescent="0.25">
      <c r="A431" s="22" t="s">
        <v>289</v>
      </c>
      <c r="B431" s="34" t="s">
        <v>1137</v>
      </c>
      <c r="C431" s="28" t="s">
        <v>222</v>
      </c>
      <c r="D431" s="10" t="s">
        <v>12</v>
      </c>
      <c r="E431" s="10">
        <v>21</v>
      </c>
      <c r="F431" s="56">
        <v>25.312499999999996</v>
      </c>
      <c r="G431" s="126" t="s">
        <v>12</v>
      </c>
      <c r="H431" s="126">
        <v>21</v>
      </c>
      <c r="I431" s="102">
        <v>26.800740000000001</v>
      </c>
      <c r="J431" s="213" t="s">
        <v>1445</v>
      </c>
      <c r="K431" s="294">
        <v>27.36938</v>
      </c>
    </row>
    <row r="432" spans="1:11" ht="30.75" customHeight="1" x14ac:dyDescent="0.3">
      <c r="A432" s="21" t="s">
        <v>290</v>
      </c>
      <c r="B432" s="33" t="s">
        <v>1138</v>
      </c>
      <c r="C432" s="16" t="s">
        <v>291</v>
      </c>
      <c r="D432" s="10"/>
      <c r="E432" s="10"/>
      <c r="F432" s="46">
        <f>SUM(F433:F439)</f>
        <v>2404.3928571428569</v>
      </c>
      <c r="G432" s="197"/>
      <c r="H432" s="91"/>
      <c r="I432" s="197">
        <f>SUM(I433:I439)</f>
        <v>8373.7264899999991</v>
      </c>
      <c r="J432" s="50"/>
      <c r="K432" s="299"/>
    </row>
    <row r="433" spans="1:11" ht="44.25" customHeight="1" x14ac:dyDescent="0.25">
      <c r="A433" s="22" t="s">
        <v>292</v>
      </c>
      <c r="B433" s="34" t="s">
        <v>1139</v>
      </c>
      <c r="C433" s="28" t="s">
        <v>205</v>
      </c>
      <c r="D433" s="10" t="s">
        <v>12</v>
      </c>
      <c r="E433" s="10">
        <v>6</v>
      </c>
      <c r="F433" s="56">
        <v>1199.3571428571427</v>
      </c>
      <c r="G433" s="126" t="s">
        <v>12</v>
      </c>
      <c r="H433" s="126">
        <v>6</v>
      </c>
      <c r="I433" s="102">
        <v>4105.1116199999997</v>
      </c>
      <c r="J433" s="213" t="s">
        <v>1445</v>
      </c>
      <c r="K433" s="294">
        <v>2208</v>
      </c>
    </row>
    <row r="434" spans="1:11" ht="48" customHeight="1" x14ac:dyDescent="0.25">
      <c r="A434" s="22" t="s">
        <v>293</v>
      </c>
      <c r="B434" s="34" t="s">
        <v>1140</v>
      </c>
      <c r="C434" s="28" t="s">
        <v>207</v>
      </c>
      <c r="D434" s="10" t="s">
        <v>30</v>
      </c>
      <c r="E434" s="10">
        <v>6</v>
      </c>
      <c r="F434" s="56">
        <v>410.24999999999994</v>
      </c>
      <c r="G434" s="126" t="s">
        <v>30</v>
      </c>
      <c r="H434" s="126">
        <v>6</v>
      </c>
      <c r="I434" s="102">
        <v>1053.05358</v>
      </c>
      <c r="J434" s="213" t="s">
        <v>1445</v>
      </c>
      <c r="K434" s="294">
        <v>573.93600000000004</v>
      </c>
    </row>
    <row r="435" spans="1:11" ht="46.5" customHeight="1" x14ac:dyDescent="0.25">
      <c r="A435" s="22" t="s">
        <v>294</v>
      </c>
      <c r="B435" s="34" t="s">
        <v>1141</v>
      </c>
      <c r="C435" s="28" t="s">
        <v>214</v>
      </c>
      <c r="D435" s="10" t="s">
        <v>12</v>
      </c>
      <c r="E435" s="10">
        <v>1</v>
      </c>
      <c r="F435" s="56">
        <v>199.98214285714283</v>
      </c>
      <c r="G435" s="126" t="s">
        <v>12</v>
      </c>
      <c r="H435" s="126">
        <v>1</v>
      </c>
      <c r="I435" s="102">
        <v>723.83438000000001</v>
      </c>
      <c r="J435" s="213" t="s">
        <v>1445</v>
      </c>
      <c r="K435" s="294">
        <v>380</v>
      </c>
    </row>
    <row r="436" spans="1:11" ht="47.25" customHeight="1" x14ac:dyDescent="0.25">
      <c r="A436" s="22" t="s">
        <v>735</v>
      </c>
      <c r="B436" s="34" t="s">
        <v>1142</v>
      </c>
      <c r="C436" s="28" t="s">
        <v>216</v>
      </c>
      <c r="D436" s="10" t="s">
        <v>30</v>
      </c>
      <c r="E436" s="10">
        <v>1</v>
      </c>
      <c r="F436" s="56">
        <v>483.77678571428567</v>
      </c>
      <c r="G436" s="126" t="s">
        <v>30</v>
      </c>
      <c r="H436" s="126">
        <v>1</v>
      </c>
      <c r="I436" s="102">
        <v>1441.2651800000001</v>
      </c>
      <c r="J436" s="213" t="s">
        <v>1445</v>
      </c>
      <c r="K436" s="294">
        <v>938.08199999999999</v>
      </c>
    </row>
    <row r="437" spans="1:11" ht="46.5" customHeight="1" x14ac:dyDescent="0.25">
      <c r="A437" s="22" t="s">
        <v>736</v>
      </c>
      <c r="B437" s="34" t="s">
        <v>1143</v>
      </c>
      <c r="C437" s="28" t="s">
        <v>218</v>
      </c>
      <c r="D437" s="10" t="s">
        <v>12</v>
      </c>
      <c r="E437" s="10">
        <v>5</v>
      </c>
      <c r="F437" s="56">
        <v>65.625</v>
      </c>
      <c r="G437" s="126" t="s">
        <v>12</v>
      </c>
      <c r="H437" s="126">
        <v>5</v>
      </c>
      <c r="I437" s="102">
        <v>216.68525</v>
      </c>
      <c r="J437" s="213" t="s">
        <v>1445</v>
      </c>
      <c r="K437" s="294">
        <v>280.13499999999999</v>
      </c>
    </row>
    <row r="438" spans="1:11" ht="44.25" customHeight="1" x14ac:dyDescent="0.25">
      <c r="A438" s="22" t="s">
        <v>737</v>
      </c>
      <c r="B438" s="34" t="s">
        <v>1144</v>
      </c>
      <c r="C438" s="40" t="s">
        <v>220</v>
      </c>
      <c r="D438" s="10" t="s">
        <v>12</v>
      </c>
      <c r="E438" s="10">
        <v>5</v>
      </c>
      <c r="F438" s="56">
        <v>20.089285714285715</v>
      </c>
      <c r="G438" s="126" t="s">
        <v>12</v>
      </c>
      <c r="H438" s="126">
        <v>5</v>
      </c>
      <c r="I438" s="102">
        <v>802.50895000000003</v>
      </c>
      <c r="J438" s="213" t="s">
        <v>1445</v>
      </c>
      <c r="K438" s="294">
        <v>820</v>
      </c>
    </row>
    <row r="439" spans="1:11" ht="45.75" customHeight="1" x14ac:dyDescent="0.25">
      <c r="A439" s="22" t="s">
        <v>738</v>
      </c>
      <c r="B439" s="34" t="s">
        <v>1145</v>
      </c>
      <c r="C439" s="28" t="s">
        <v>222</v>
      </c>
      <c r="D439" s="10" t="s">
        <v>12</v>
      </c>
      <c r="E439" s="10">
        <v>21</v>
      </c>
      <c r="F439" s="56">
        <v>25.312499999999996</v>
      </c>
      <c r="G439" s="126" t="s">
        <v>12</v>
      </c>
      <c r="H439" s="126">
        <v>21</v>
      </c>
      <c r="I439" s="102">
        <v>31.267530000000001</v>
      </c>
      <c r="J439" s="213" t="s">
        <v>1445</v>
      </c>
      <c r="K439" s="294">
        <v>27.36938</v>
      </c>
    </row>
    <row r="440" spans="1:11" ht="30.75" customHeight="1" x14ac:dyDescent="0.3">
      <c r="A440" s="21" t="s">
        <v>295</v>
      </c>
      <c r="B440" s="33" t="s">
        <v>1146</v>
      </c>
      <c r="C440" s="16" t="s">
        <v>296</v>
      </c>
      <c r="D440" s="10"/>
      <c r="E440" s="10"/>
      <c r="F440" s="46">
        <f>SUM(F441:F447)</f>
        <v>2404.3928571428569</v>
      </c>
      <c r="G440" s="197"/>
      <c r="H440" s="91"/>
      <c r="I440" s="197">
        <f>SUM(I441:I447)</f>
        <v>8373.7264899999991</v>
      </c>
      <c r="J440" s="50"/>
      <c r="K440" s="299"/>
    </row>
    <row r="441" spans="1:11" ht="42.75" customHeight="1" x14ac:dyDescent="0.25">
      <c r="A441" s="22" t="s">
        <v>297</v>
      </c>
      <c r="B441" s="34" t="s">
        <v>1147</v>
      </c>
      <c r="C441" s="28" t="s">
        <v>205</v>
      </c>
      <c r="D441" s="10" t="s">
        <v>12</v>
      </c>
      <c r="E441" s="10">
        <v>6</v>
      </c>
      <c r="F441" s="56">
        <v>1199.3571428571427</v>
      </c>
      <c r="G441" s="126" t="s">
        <v>12</v>
      </c>
      <c r="H441" s="126">
        <v>6</v>
      </c>
      <c r="I441" s="102">
        <v>4105.1116199999997</v>
      </c>
      <c r="J441" s="213" t="s">
        <v>1445</v>
      </c>
      <c r="K441" s="294">
        <v>2208</v>
      </c>
    </row>
    <row r="442" spans="1:11" ht="43.5" customHeight="1" x14ac:dyDescent="0.25">
      <c r="A442" s="22" t="s">
        <v>298</v>
      </c>
      <c r="B442" s="34" t="s">
        <v>1148</v>
      </c>
      <c r="C442" s="28" t="s">
        <v>207</v>
      </c>
      <c r="D442" s="10" t="s">
        <v>30</v>
      </c>
      <c r="E442" s="10">
        <v>6</v>
      </c>
      <c r="F442" s="56">
        <v>410.24999999999994</v>
      </c>
      <c r="G442" s="126" t="s">
        <v>30</v>
      </c>
      <c r="H442" s="126">
        <v>6</v>
      </c>
      <c r="I442" s="102">
        <v>1053.05358</v>
      </c>
      <c r="J442" s="213" t="s">
        <v>1445</v>
      </c>
      <c r="K442" s="294">
        <v>573.93600000000004</v>
      </c>
    </row>
    <row r="443" spans="1:11" ht="45" customHeight="1" x14ac:dyDescent="0.25">
      <c r="A443" s="22" t="s">
        <v>299</v>
      </c>
      <c r="B443" s="34" t="s">
        <v>1149</v>
      </c>
      <c r="C443" s="28" t="s">
        <v>214</v>
      </c>
      <c r="D443" s="10" t="s">
        <v>12</v>
      </c>
      <c r="E443" s="10">
        <v>1</v>
      </c>
      <c r="F443" s="56">
        <v>199.98214285714283</v>
      </c>
      <c r="G443" s="126" t="s">
        <v>12</v>
      </c>
      <c r="H443" s="126">
        <v>1</v>
      </c>
      <c r="I443" s="102">
        <v>723.83438000000001</v>
      </c>
      <c r="J443" s="213" t="s">
        <v>1445</v>
      </c>
      <c r="K443" s="294">
        <v>380</v>
      </c>
    </row>
    <row r="444" spans="1:11" ht="44.25" customHeight="1" x14ac:dyDescent="0.25">
      <c r="A444" s="22" t="s">
        <v>300</v>
      </c>
      <c r="B444" s="34" t="s">
        <v>1150</v>
      </c>
      <c r="C444" s="28" t="s">
        <v>216</v>
      </c>
      <c r="D444" s="10" t="s">
        <v>30</v>
      </c>
      <c r="E444" s="10">
        <v>1</v>
      </c>
      <c r="F444" s="56">
        <v>483.77678571428567</v>
      </c>
      <c r="G444" s="126" t="s">
        <v>30</v>
      </c>
      <c r="H444" s="126">
        <v>1</v>
      </c>
      <c r="I444" s="102">
        <v>1441.2651800000001</v>
      </c>
      <c r="J444" s="213" t="s">
        <v>1445</v>
      </c>
      <c r="K444" s="294">
        <v>938.08199999999999</v>
      </c>
    </row>
    <row r="445" spans="1:11" ht="45" customHeight="1" x14ac:dyDescent="0.25">
      <c r="A445" s="22" t="s">
        <v>301</v>
      </c>
      <c r="B445" s="34" t="s">
        <v>1151</v>
      </c>
      <c r="C445" s="28" t="s">
        <v>218</v>
      </c>
      <c r="D445" s="10" t="s">
        <v>12</v>
      </c>
      <c r="E445" s="10">
        <v>5</v>
      </c>
      <c r="F445" s="56">
        <v>65.625</v>
      </c>
      <c r="G445" s="126" t="s">
        <v>12</v>
      </c>
      <c r="H445" s="126">
        <v>5</v>
      </c>
      <c r="I445" s="102">
        <v>216.68525</v>
      </c>
      <c r="J445" s="213" t="s">
        <v>1445</v>
      </c>
      <c r="K445" s="294">
        <v>280.13499999999999</v>
      </c>
    </row>
    <row r="446" spans="1:11" ht="41.25" customHeight="1" x14ac:dyDescent="0.25">
      <c r="A446" s="22" t="s">
        <v>302</v>
      </c>
      <c r="B446" s="34" t="s">
        <v>1152</v>
      </c>
      <c r="C446" s="40" t="s">
        <v>220</v>
      </c>
      <c r="D446" s="10" t="s">
        <v>12</v>
      </c>
      <c r="E446" s="10">
        <v>5</v>
      </c>
      <c r="F446" s="56">
        <v>20.089285714285715</v>
      </c>
      <c r="G446" s="126" t="s">
        <v>12</v>
      </c>
      <c r="H446" s="126">
        <v>5</v>
      </c>
      <c r="I446" s="102">
        <v>802.50895000000003</v>
      </c>
      <c r="J446" s="213" t="s">
        <v>1445</v>
      </c>
      <c r="K446" s="294">
        <v>820</v>
      </c>
    </row>
    <row r="447" spans="1:11" ht="43.5" customHeight="1" x14ac:dyDescent="0.25">
      <c r="A447" s="22" t="s">
        <v>303</v>
      </c>
      <c r="B447" s="34" t="s">
        <v>1153</v>
      </c>
      <c r="C447" s="28" t="s">
        <v>222</v>
      </c>
      <c r="D447" s="10" t="s">
        <v>12</v>
      </c>
      <c r="E447" s="10">
        <v>21</v>
      </c>
      <c r="F447" s="56">
        <v>25.312499999999996</v>
      </c>
      <c r="G447" s="126" t="s">
        <v>12</v>
      </c>
      <c r="H447" s="126">
        <v>21</v>
      </c>
      <c r="I447" s="102">
        <v>31.267530000000001</v>
      </c>
      <c r="J447" s="213" t="s">
        <v>1445</v>
      </c>
      <c r="K447" s="294">
        <v>27.369299999999999</v>
      </c>
    </row>
    <row r="448" spans="1:11" ht="30.75" customHeight="1" x14ac:dyDescent="0.3">
      <c r="A448" s="21" t="s">
        <v>304</v>
      </c>
      <c r="B448" s="33" t="s">
        <v>1154</v>
      </c>
      <c r="C448" s="16" t="s">
        <v>305</v>
      </c>
      <c r="D448" s="10"/>
      <c r="E448" s="10"/>
      <c r="F448" s="46">
        <f>SUM(F449:F458)</f>
        <v>4208.142857142856</v>
      </c>
      <c r="G448" s="197"/>
      <c r="H448" s="91"/>
      <c r="I448" s="197">
        <f>SUM(I449:I458)</f>
        <v>8839.5097000000005</v>
      </c>
      <c r="J448" s="50"/>
      <c r="K448" s="299"/>
    </row>
    <row r="449" spans="1:11" ht="45.75" customHeight="1" x14ac:dyDescent="0.25">
      <c r="A449" s="22" t="s">
        <v>306</v>
      </c>
      <c r="B449" s="34" t="s">
        <v>1155</v>
      </c>
      <c r="C449" s="28" t="s">
        <v>205</v>
      </c>
      <c r="D449" s="10" t="s">
        <v>12</v>
      </c>
      <c r="E449" s="10">
        <v>6</v>
      </c>
      <c r="F449" s="56">
        <v>1199.3571428571427</v>
      </c>
      <c r="G449" s="126" t="s">
        <v>12</v>
      </c>
      <c r="H449" s="126">
        <v>6</v>
      </c>
      <c r="I449" s="102">
        <v>4105.1116199999997</v>
      </c>
      <c r="J449" s="213" t="s">
        <v>1445</v>
      </c>
      <c r="K449" s="294">
        <v>2208</v>
      </c>
    </row>
    <row r="450" spans="1:11" ht="40.5" customHeight="1" x14ac:dyDescent="0.25">
      <c r="A450" s="22" t="s">
        <v>307</v>
      </c>
      <c r="B450" s="34" t="s">
        <v>1156</v>
      </c>
      <c r="C450" s="28" t="s">
        <v>207</v>
      </c>
      <c r="D450" s="10" t="s">
        <v>30</v>
      </c>
      <c r="E450" s="10">
        <v>6</v>
      </c>
      <c r="F450" s="56">
        <v>410.24999999999994</v>
      </c>
      <c r="G450" s="126" t="s">
        <v>30</v>
      </c>
      <c r="H450" s="126">
        <v>6</v>
      </c>
      <c r="I450" s="102">
        <v>1053.05358</v>
      </c>
      <c r="J450" s="213" t="s">
        <v>1445</v>
      </c>
      <c r="K450" s="294">
        <v>573.93600000000004</v>
      </c>
    </row>
    <row r="451" spans="1:11" ht="66" customHeight="1" x14ac:dyDescent="0.3">
      <c r="A451" s="22" t="s">
        <v>308</v>
      </c>
      <c r="B451" s="34"/>
      <c r="C451" s="28" t="s">
        <v>199</v>
      </c>
      <c r="D451" s="10" t="s">
        <v>154</v>
      </c>
      <c r="E451" s="10">
        <v>1.375</v>
      </c>
      <c r="F451" s="56">
        <v>1657.3660714285713</v>
      </c>
      <c r="G451" s="245"/>
      <c r="H451" s="91"/>
      <c r="I451" s="248"/>
      <c r="J451" s="213" t="s">
        <v>1469</v>
      </c>
      <c r="K451" s="294">
        <v>299.39999999999998</v>
      </c>
    </row>
    <row r="452" spans="1:11" ht="42.75" customHeight="1" x14ac:dyDescent="0.25">
      <c r="A452" s="22" t="s">
        <v>309</v>
      </c>
      <c r="B452" s="34" t="s">
        <v>1157</v>
      </c>
      <c r="C452" s="28" t="s">
        <v>210</v>
      </c>
      <c r="D452" s="10" t="s">
        <v>12</v>
      </c>
      <c r="E452" s="10">
        <v>6</v>
      </c>
      <c r="F452" s="56">
        <v>101.78571428571428</v>
      </c>
      <c r="G452" s="126" t="s">
        <v>12</v>
      </c>
      <c r="H452" s="126">
        <v>6</v>
      </c>
      <c r="I452" s="102">
        <v>369.6</v>
      </c>
      <c r="J452" s="213" t="s">
        <v>1445</v>
      </c>
      <c r="K452" s="294">
        <v>69.599999999999994</v>
      </c>
    </row>
    <row r="453" spans="1:11" ht="42" customHeight="1" x14ac:dyDescent="0.25">
      <c r="A453" s="22" t="s">
        <v>310</v>
      </c>
      <c r="B453" s="34" t="s">
        <v>1158</v>
      </c>
      <c r="C453" s="28" t="s">
        <v>212</v>
      </c>
      <c r="D453" s="10" t="s">
        <v>12</v>
      </c>
      <c r="E453" s="10">
        <v>6</v>
      </c>
      <c r="F453" s="56">
        <v>48.214285714285708</v>
      </c>
      <c r="G453" s="126" t="s">
        <v>12</v>
      </c>
      <c r="H453" s="126">
        <v>6</v>
      </c>
      <c r="I453" s="102">
        <v>100.65</v>
      </c>
      <c r="J453" s="213" t="s">
        <v>1445</v>
      </c>
      <c r="K453" s="294">
        <v>380</v>
      </c>
    </row>
    <row r="454" spans="1:11" ht="43.5" customHeight="1" x14ac:dyDescent="0.25">
      <c r="A454" s="22" t="s">
        <v>311</v>
      </c>
      <c r="B454" s="34" t="s">
        <v>1159</v>
      </c>
      <c r="C454" s="28" t="s">
        <v>214</v>
      </c>
      <c r="D454" s="10" t="s">
        <v>12</v>
      </c>
      <c r="E454" s="10">
        <v>1</v>
      </c>
      <c r="F454" s="56">
        <v>199.98214285714283</v>
      </c>
      <c r="G454" s="126" t="s">
        <v>12</v>
      </c>
      <c r="H454" s="126">
        <v>1</v>
      </c>
      <c r="I454" s="102">
        <v>723.83438000000001</v>
      </c>
      <c r="J454" s="213" t="s">
        <v>1445</v>
      </c>
      <c r="K454" s="294">
        <v>938.08199999999999</v>
      </c>
    </row>
    <row r="455" spans="1:11" ht="42.75" customHeight="1" x14ac:dyDescent="0.25">
      <c r="A455" s="22" t="s">
        <v>312</v>
      </c>
      <c r="B455" s="34" t="s">
        <v>1084</v>
      </c>
      <c r="C455" s="28" t="s">
        <v>216</v>
      </c>
      <c r="D455" s="10" t="s">
        <v>30</v>
      </c>
      <c r="E455" s="10">
        <v>1</v>
      </c>
      <c r="F455" s="56">
        <v>483.77678571428567</v>
      </c>
      <c r="G455" s="126" t="s">
        <v>30</v>
      </c>
      <c r="H455" s="126">
        <v>1</v>
      </c>
      <c r="I455" s="102">
        <v>1441.2651800000001</v>
      </c>
      <c r="J455" s="213" t="s">
        <v>1445</v>
      </c>
      <c r="K455" s="294">
        <v>280.13499999999999</v>
      </c>
    </row>
    <row r="456" spans="1:11" ht="47.25" customHeight="1" x14ac:dyDescent="0.25">
      <c r="A456" s="22" t="s">
        <v>313</v>
      </c>
      <c r="B456" s="34" t="s">
        <v>1160</v>
      </c>
      <c r="C456" s="28" t="s">
        <v>218</v>
      </c>
      <c r="D456" s="10" t="s">
        <v>12</v>
      </c>
      <c r="E456" s="10">
        <v>5</v>
      </c>
      <c r="F456" s="56">
        <v>65.625</v>
      </c>
      <c r="G456" s="126" t="s">
        <v>12</v>
      </c>
      <c r="H456" s="126">
        <v>5</v>
      </c>
      <c r="I456" s="102">
        <v>216.68525</v>
      </c>
      <c r="J456" s="213" t="s">
        <v>1445</v>
      </c>
      <c r="K456" s="294">
        <v>820</v>
      </c>
    </row>
    <row r="457" spans="1:11" ht="42.75" customHeight="1" x14ac:dyDescent="0.25">
      <c r="A457" s="22" t="s">
        <v>314</v>
      </c>
      <c r="B457" s="34" t="s">
        <v>1161</v>
      </c>
      <c r="C457" s="40" t="s">
        <v>220</v>
      </c>
      <c r="D457" s="10" t="s">
        <v>12</v>
      </c>
      <c r="E457" s="10">
        <v>5</v>
      </c>
      <c r="F457" s="56">
        <v>20.089285714285715</v>
      </c>
      <c r="G457" s="126" t="s">
        <v>12</v>
      </c>
      <c r="H457" s="126">
        <v>5</v>
      </c>
      <c r="I457" s="102">
        <v>802.50895000000003</v>
      </c>
      <c r="J457" s="213" t="s">
        <v>1445</v>
      </c>
      <c r="K457" s="294">
        <v>23.459</v>
      </c>
    </row>
    <row r="458" spans="1:11" ht="45.75" customHeight="1" x14ac:dyDescent="0.25">
      <c r="A458" s="22" t="s">
        <v>315</v>
      </c>
      <c r="B458" s="34" t="s">
        <v>1162</v>
      </c>
      <c r="C458" s="28" t="s">
        <v>222</v>
      </c>
      <c r="D458" s="10" t="s">
        <v>12</v>
      </c>
      <c r="E458" s="10">
        <v>18</v>
      </c>
      <c r="F458" s="56">
        <v>21.696428571428569</v>
      </c>
      <c r="G458" s="126" t="s">
        <v>12</v>
      </c>
      <c r="H458" s="126">
        <v>18</v>
      </c>
      <c r="I458" s="102">
        <v>26.800740000000001</v>
      </c>
      <c r="J458" s="213" t="s">
        <v>1445</v>
      </c>
      <c r="K458" s="50"/>
    </row>
    <row r="459" spans="1:11" ht="27.75" customHeight="1" x14ac:dyDescent="0.3">
      <c r="A459" s="21" t="s">
        <v>316</v>
      </c>
      <c r="B459" s="33" t="s">
        <v>1163</v>
      </c>
      <c r="C459" s="16" t="s">
        <v>330</v>
      </c>
      <c r="D459" s="10"/>
      <c r="E459" s="10"/>
      <c r="F459" s="46">
        <f>SUM(F460:F468)</f>
        <v>5363.5044642857147</v>
      </c>
      <c r="G459" s="197"/>
      <c r="H459" s="91"/>
      <c r="I459" s="197">
        <f>SUM(I460:I468)</f>
        <v>15611.238899999998</v>
      </c>
      <c r="J459" s="50"/>
      <c r="K459" s="50"/>
    </row>
    <row r="460" spans="1:11" ht="48" customHeight="1" x14ac:dyDescent="0.25">
      <c r="A460" s="22" t="s">
        <v>318</v>
      </c>
      <c r="B460" s="34" t="s">
        <v>1164</v>
      </c>
      <c r="C460" s="28" t="s">
        <v>205</v>
      </c>
      <c r="D460" s="10" t="s">
        <v>12</v>
      </c>
      <c r="E460" s="10">
        <v>15</v>
      </c>
      <c r="F460" s="56">
        <v>2998.3928571428569</v>
      </c>
      <c r="G460" s="126" t="s">
        <v>12</v>
      </c>
      <c r="H460" s="126">
        <v>15</v>
      </c>
      <c r="I460" s="102">
        <v>10262.779049999999</v>
      </c>
      <c r="J460" s="213" t="s">
        <v>1445</v>
      </c>
      <c r="K460" s="50"/>
    </row>
    <row r="461" spans="1:11" ht="46.5" customHeight="1" x14ac:dyDescent="0.25">
      <c r="A461" s="22" t="s">
        <v>319</v>
      </c>
      <c r="B461" s="34" t="s">
        <v>1165</v>
      </c>
      <c r="C461" s="28" t="s">
        <v>207</v>
      </c>
      <c r="D461" s="10" t="s">
        <v>30</v>
      </c>
      <c r="E461" s="10">
        <v>15</v>
      </c>
      <c r="F461" s="56">
        <v>1025.6249999999998</v>
      </c>
      <c r="G461" s="126" t="s">
        <v>30</v>
      </c>
      <c r="H461" s="126">
        <v>15</v>
      </c>
      <c r="I461" s="102">
        <v>2632.6339499999999</v>
      </c>
      <c r="J461" s="213" t="s">
        <v>1445</v>
      </c>
      <c r="K461" s="50"/>
    </row>
    <row r="462" spans="1:11" ht="50.25" customHeight="1" x14ac:dyDescent="0.25">
      <c r="A462" s="22" t="s">
        <v>320</v>
      </c>
      <c r="B462" s="34" t="s">
        <v>1166</v>
      </c>
      <c r="C462" s="28" t="s">
        <v>210</v>
      </c>
      <c r="D462" s="10" t="s">
        <v>12</v>
      </c>
      <c r="E462" s="10">
        <v>15</v>
      </c>
      <c r="F462" s="56">
        <v>254.46428571428569</v>
      </c>
      <c r="G462" s="126" t="s">
        <v>12</v>
      </c>
      <c r="H462" s="126">
        <v>15</v>
      </c>
      <c r="I462" s="102">
        <v>924</v>
      </c>
      <c r="J462" s="213" t="s">
        <v>1445</v>
      </c>
      <c r="K462" s="50"/>
    </row>
    <row r="463" spans="1:11" ht="44.25" customHeight="1" x14ac:dyDescent="0.25">
      <c r="A463" s="22" t="s">
        <v>321</v>
      </c>
      <c r="B463" s="34" t="s">
        <v>1167</v>
      </c>
      <c r="C463" s="28" t="s">
        <v>212</v>
      </c>
      <c r="D463" s="10" t="s">
        <v>12</v>
      </c>
      <c r="E463" s="10">
        <v>15</v>
      </c>
      <c r="F463" s="56">
        <v>120.53571428571428</v>
      </c>
      <c r="G463" s="126" t="s">
        <v>12</v>
      </c>
      <c r="H463" s="126">
        <v>15</v>
      </c>
      <c r="I463" s="102">
        <v>251.625</v>
      </c>
      <c r="J463" s="213" t="s">
        <v>1445</v>
      </c>
      <c r="K463" s="50"/>
    </row>
    <row r="464" spans="1:11" ht="48" customHeight="1" x14ac:dyDescent="0.25">
      <c r="A464" s="22" t="s">
        <v>323</v>
      </c>
      <c r="B464" s="34" t="s">
        <v>1172</v>
      </c>
      <c r="C464" s="28" t="s">
        <v>336</v>
      </c>
      <c r="D464" s="10" t="s">
        <v>12</v>
      </c>
      <c r="E464" s="10">
        <v>45</v>
      </c>
      <c r="F464" s="56">
        <v>56.249999999999993</v>
      </c>
      <c r="G464" s="126" t="s">
        <v>12</v>
      </c>
      <c r="H464" s="126">
        <v>45</v>
      </c>
      <c r="I464" s="102">
        <v>72.437849999999997</v>
      </c>
      <c r="J464" s="213" t="s">
        <v>1445</v>
      </c>
      <c r="K464" s="50"/>
    </row>
    <row r="465" spans="1:11" ht="45" customHeight="1" x14ac:dyDescent="0.25">
      <c r="A465" s="22" t="s">
        <v>324</v>
      </c>
      <c r="B465" s="34" t="s">
        <v>1168</v>
      </c>
      <c r="C465" s="28" t="s">
        <v>222</v>
      </c>
      <c r="D465" s="10" t="s">
        <v>12</v>
      </c>
      <c r="E465" s="10">
        <v>45</v>
      </c>
      <c r="F465" s="56">
        <v>54.241071428571423</v>
      </c>
      <c r="G465" s="126" t="s">
        <v>12</v>
      </c>
      <c r="H465" s="126">
        <v>45</v>
      </c>
      <c r="I465" s="102">
        <v>82.47</v>
      </c>
      <c r="J465" s="213" t="s">
        <v>1445</v>
      </c>
      <c r="K465" s="50"/>
    </row>
    <row r="466" spans="1:11" ht="47.25" customHeight="1" x14ac:dyDescent="0.25">
      <c r="A466" s="22" t="s">
        <v>325</v>
      </c>
      <c r="B466" s="34" t="s">
        <v>1171</v>
      </c>
      <c r="C466" s="28" t="s">
        <v>337</v>
      </c>
      <c r="D466" s="10" t="s">
        <v>12</v>
      </c>
      <c r="E466" s="10">
        <v>45</v>
      </c>
      <c r="F466" s="56">
        <v>63.883928571428562</v>
      </c>
      <c r="G466" s="126" t="s">
        <v>12</v>
      </c>
      <c r="H466" s="126">
        <v>45</v>
      </c>
      <c r="I466" s="102">
        <v>90.337500000000006</v>
      </c>
      <c r="J466" s="213" t="s">
        <v>1445</v>
      </c>
      <c r="K466" s="50"/>
    </row>
    <row r="467" spans="1:11" ht="48.75" customHeight="1" x14ac:dyDescent="0.25">
      <c r="A467" s="22" t="s">
        <v>739</v>
      </c>
      <c r="B467" s="34" t="s">
        <v>1169</v>
      </c>
      <c r="C467" s="28" t="s">
        <v>740</v>
      </c>
      <c r="D467" s="10" t="s">
        <v>154</v>
      </c>
      <c r="E467" s="10">
        <v>135</v>
      </c>
      <c r="F467" s="56">
        <v>500.82589285714278</v>
      </c>
      <c r="G467" s="126" t="s">
        <v>154</v>
      </c>
      <c r="H467" s="126">
        <v>135</v>
      </c>
      <c r="I467" s="102">
        <v>729.24165000000005</v>
      </c>
      <c r="J467" s="213" t="s">
        <v>1445</v>
      </c>
      <c r="K467" s="50"/>
    </row>
    <row r="468" spans="1:11" ht="45" customHeight="1" x14ac:dyDescent="0.25">
      <c r="A468" s="22" t="s">
        <v>741</v>
      </c>
      <c r="B468" s="34" t="s">
        <v>1170</v>
      </c>
      <c r="C468" s="28" t="s">
        <v>338</v>
      </c>
      <c r="D468" s="10" t="s">
        <v>12</v>
      </c>
      <c r="E468" s="10">
        <v>90</v>
      </c>
      <c r="F468" s="56">
        <v>289.28571428571428</v>
      </c>
      <c r="G468" s="126" t="s">
        <v>12</v>
      </c>
      <c r="H468" s="126">
        <v>90</v>
      </c>
      <c r="I468" s="102">
        <v>565.71389999999997</v>
      </c>
      <c r="J468" s="213" t="s">
        <v>1445</v>
      </c>
      <c r="K468" s="50"/>
    </row>
    <row r="469" spans="1:11" ht="24.75" customHeight="1" x14ac:dyDescent="0.3">
      <c r="A469" s="21" t="s">
        <v>326</v>
      </c>
      <c r="B469" s="33" t="s">
        <v>1173</v>
      </c>
      <c r="C469" s="16" t="s">
        <v>742</v>
      </c>
      <c r="D469" s="10"/>
      <c r="E469" s="10"/>
      <c r="F469" s="46">
        <f>SUM(F470:F478)</f>
        <v>5363.5044642857147</v>
      </c>
      <c r="G469" s="197"/>
      <c r="H469" s="91"/>
      <c r="I469" s="197">
        <f>SUM(I470:I478)</f>
        <v>15611.2395</v>
      </c>
      <c r="J469" s="50"/>
      <c r="K469" s="50"/>
    </row>
    <row r="470" spans="1:11" ht="49.5" customHeight="1" x14ac:dyDescent="0.25">
      <c r="A470" s="22" t="s">
        <v>327</v>
      </c>
      <c r="B470" s="34" t="s">
        <v>1174</v>
      </c>
      <c r="C470" s="28" t="s">
        <v>205</v>
      </c>
      <c r="D470" s="10" t="s">
        <v>12</v>
      </c>
      <c r="E470" s="10">
        <v>15</v>
      </c>
      <c r="F470" s="56">
        <v>2998.3928571428569</v>
      </c>
      <c r="G470" s="126" t="s">
        <v>12</v>
      </c>
      <c r="H470" s="126">
        <v>15</v>
      </c>
      <c r="I470" s="102">
        <v>10262.779049999999</v>
      </c>
      <c r="J470" s="213" t="s">
        <v>1445</v>
      </c>
      <c r="K470" s="50"/>
    </row>
    <row r="471" spans="1:11" ht="43.5" customHeight="1" x14ac:dyDescent="0.25">
      <c r="A471" s="22" t="s">
        <v>328</v>
      </c>
      <c r="B471" s="34" t="s">
        <v>1175</v>
      </c>
      <c r="C471" s="28" t="s">
        <v>207</v>
      </c>
      <c r="D471" s="10" t="s">
        <v>30</v>
      </c>
      <c r="E471" s="10">
        <v>15</v>
      </c>
      <c r="F471" s="56">
        <v>1025.6249999999998</v>
      </c>
      <c r="G471" s="126" t="s">
        <v>863</v>
      </c>
      <c r="H471" s="126">
        <v>15</v>
      </c>
      <c r="I471" s="102">
        <v>2632.6339499999999</v>
      </c>
      <c r="J471" s="213" t="s">
        <v>1445</v>
      </c>
      <c r="K471" s="50"/>
    </row>
    <row r="472" spans="1:11" ht="46.5" customHeight="1" x14ac:dyDescent="0.25">
      <c r="A472" s="22" t="s">
        <v>743</v>
      </c>
      <c r="B472" s="34" t="s">
        <v>1176</v>
      </c>
      <c r="C472" s="28" t="s">
        <v>210</v>
      </c>
      <c r="D472" s="10" t="s">
        <v>12</v>
      </c>
      <c r="E472" s="10">
        <v>15</v>
      </c>
      <c r="F472" s="56">
        <v>254.46428571428569</v>
      </c>
      <c r="G472" s="126" t="s">
        <v>12</v>
      </c>
      <c r="H472" s="126">
        <v>15</v>
      </c>
      <c r="I472" s="102">
        <v>924</v>
      </c>
      <c r="J472" s="213" t="s">
        <v>1445</v>
      </c>
      <c r="K472" s="50"/>
    </row>
    <row r="473" spans="1:11" ht="46.5" customHeight="1" x14ac:dyDescent="0.25">
      <c r="A473" s="22" t="s">
        <v>744</v>
      </c>
      <c r="B473" s="34" t="s">
        <v>1177</v>
      </c>
      <c r="C473" s="28" t="s">
        <v>212</v>
      </c>
      <c r="D473" s="10" t="s">
        <v>12</v>
      </c>
      <c r="E473" s="10">
        <v>15</v>
      </c>
      <c r="F473" s="56">
        <v>120.53571428571428</v>
      </c>
      <c r="G473" s="126" t="s">
        <v>12</v>
      </c>
      <c r="H473" s="126">
        <v>15</v>
      </c>
      <c r="I473" s="102">
        <v>251.625</v>
      </c>
      <c r="J473" s="213" t="s">
        <v>1445</v>
      </c>
      <c r="K473" s="50"/>
    </row>
    <row r="474" spans="1:11" ht="46.5" customHeight="1" x14ac:dyDescent="0.25">
      <c r="A474" s="22" t="s">
        <v>745</v>
      </c>
      <c r="B474" s="34" t="s">
        <v>1179</v>
      </c>
      <c r="C474" s="28" t="s">
        <v>336</v>
      </c>
      <c r="D474" s="10" t="s">
        <v>12</v>
      </c>
      <c r="E474" s="10">
        <v>45</v>
      </c>
      <c r="F474" s="56">
        <v>56.249999999999993</v>
      </c>
      <c r="G474" s="126" t="s">
        <v>12</v>
      </c>
      <c r="H474" s="126">
        <v>45</v>
      </c>
      <c r="I474" s="102">
        <v>72.437849999999997</v>
      </c>
      <c r="J474" s="213" t="s">
        <v>1445</v>
      </c>
      <c r="K474" s="50"/>
    </row>
    <row r="475" spans="1:11" ht="44.25" customHeight="1" x14ac:dyDescent="0.25">
      <c r="A475" s="22" t="s">
        <v>746</v>
      </c>
      <c r="B475" s="34" t="s">
        <v>1178</v>
      </c>
      <c r="C475" s="28" t="s">
        <v>222</v>
      </c>
      <c r="D475" s="10" t="s">
        <v>12</v>
      </c>
      <c r="E475" s="10">
        <v>45</v>
      </c>
      <c r="F475" s="56">
        <v>54.241071428571423</v>
      </c>
      <c r="G475" s="126" t="s">
        <v>12</v>
      </c>
      <c r="H475" s="126">
        <v>45</v>
      </c>
      <c r="I475" s="102">
        <v>82.470600000000005</v>
      </c>
      <c r="J475" s="213" t="s">
        <v>1445</v>
      </c>
      <c r="K475" s="50"/>
    </row>
    <row r="476" spans="1:11" ht="47.25" customHeight="1" x14ac:dyDescent="0.25">
      <c r="A476" s="22" t="s">
        <v>747</v>
      </c>
      <c r="B476" s="34" t="s">
        <v>1182</v>
      </c>
      <c r="C476" s="28" t="s">
        <v>337</v>
      </c>
      <c r="D476" s="10" t="s">
        <v>12</v>
      </c>
      <c r="E476" s="10">
        <v>45</v>
      </c>
      <c r="F476" s="56">
        <v>63.883928571428562</v>
      </c>
      <c r="G476" s="126" t="s">
        <v>12</v>
      </c>
      <c r="H476" s="126">
        <v>45</v>
      </c>
      <c r="I476" s="102">
        <v>90.337500000000006</v>
      </c>
      <c r="J476" s="213" t="s">
        <v>1445</v>
      </c>
      <c r="K476" s="50"/>
    </row>
    <row r="477" spans="1:11" ht="48.75" customHeight="1" x14ac:dyDescent="0.25">
      <c r="A477" s="22" t="s">
        <v>748</v>
      </c>
      <c r="B477" s="34" t="s">
        <v>1185</v>
      </c>
      <c r="C477" s="28" t="s">
        <v>740</v>
      </c>
      <c r="D477" s="10" t="s">
        <v>154</v>
      </c>
      <c r="E477" s="10">
        <v>135</v>
      </c>
      <c r="F477" s="56">
        <v>500.82589285714278</v>
      </c>
      <c r="G477" s="126" t="s">
        <v>12</v>
      </c>
      <c r="H477" s="126">
        <v>135</v>
      </c>
      <c r="I477" s="102">
        <v>729.24165000000005</v>
      </c>
      <c r="J477" s="213" t="s">
        <v>1445</v>
      </c>
      <c r="K477" s="50"/>
    </row>
    <row r="478" spans="1:11" ht="42" customHeight="1" x14ac:dyDescent="0.25">
      <c r="A478" s="22" t="s">
        <v>749</v>
      </c>
      <c r="B478" s="22" t="s">
        <v>1187</v>
      </c>
      <c r="C478" s="28" t="s">
        <v>338</v>
      </c>
      <c r="D478" s="10" t="s">
        <v>12</v>
      </c>
      <c r="E478" s="10">
        <v>90</v>
      </c>
      <c r="F478" s="56">
        <v>289.28571428571428</v>
      </c>
      <c r="G478" s="126" t="s">
        <v>12</v>
      </c>
      <c r="H478" s="126">
        <v>90</v>
      </c>
      <c r="I478" s="102">
        <v>565.71389999999997</v>
      </c>
      <c r="J478" s="213" t="s">
        <v>1445</v>
      </c>
      <c r="K478" s="50"/>
    </row>
    <row r="479" spans="1:11" ht="30.75" customHeight="1" x14ac:dyDescent="0.3">
      <c r="A479" s="21" t="s">
        <v>329</v>
      </c>
      <c r="B479" s="33" t="s">
        <v>1188</v>
      </c>
      <c r="C479" s="16" t="s">
        <v>317</v>
      </c>
      <c r="D479" s="10"/>
      <c r="E479" s="10"/>
      <c r="F479" s="46">
        <f>SUM(F480:F484)</f>
        <v>1484.4196428571427</v>
      </c>
      <c r="G479" s="197"/>
      <c r="H479" s="91"/>
      <c r="I479" s="197">
        <f>SUM(I480:I484)</f>
        <v>4717.8362000000006</v>
      </c>
      <c r="J479" s="50"/>
      <c r="K479" s="50"/>
    </row>
    <row r="480" spans="1:11" ht="45" x14ac:dyDescent="0.25">
      <c r="A480" s="22" t="s">
        <v>331</v>
      </c>
      <c r="B480" s="34" t="s">
        <v>1189</v>
      </c>
      <c r="C480" s="28" t="s">
        <v>205</v>
      </c>
      <c r="D480" s="10" t="s">
        <v>12</v>
      </c>
      <c r="E480" s="10">
        <v>5</v>
      </c>
      <c r="F480" s="56">
        <v>999.46428571428555</v>
      </c>
      <c r="G480" s="126" t="s">
        <v>12</v>
      </c>
      <c r="H480" s="126">
        <v>5</v>
      </c>
      <c r="I480" s="102">
        <v>3420.9263500000002</v>
      </c>
      <c r="J480" s="213" t="s">
        <v>1445</v>
      </c>
      <c r="K480" s="50"/>
    </row>
    <row r="481" spans="1:11" ht="45" x14ac:dyDescent="0.25">
      <c r="A481" s="22" t="s">
        <v>332</v>
      </c>
      <c r="B481" s="34" t="s">
        <v>1190</v>
      </c>
      <c r="C481" s="28" t="s">
        <v>207</v>
      </c>
      <c r="D481" s="10" t="s">
        <v>30</v>
      </c>
      <c r="E481" s="10">
        <v>5</v>
      </c>
      <c r="F481" s="56">
        <v>341.87499999999994</v>
      </c>
      <c r="G481" s="126" t="s">
        <v>30</v>
      </c>
      <c r="H481" s="126">
        <v>5</v>
      </c>
      <c r="I481" s="102">
        <v>877.54465000000005</v>
      </c>
      <c r="J481" s="213" t="s">
        <v>1445</v>
      </c>
      <c r="K481" s="50"/>
    </row>
    <row r="482" spans="1:11" ht="45" x14ac:dyDescent="0.25">
      <c r="A482" s="22" t="s">
        <v>333</v>
      </c>
      <c r="B482" s="34" t="s">
        <v>1191</v>
      </c>
      <c r="C482" s="28" t="s">
        <v>210</v>
      </c>
      <c r="D482" s="10" t="s">
        <v>12</v>
      </c>
      <c r="E482" s="10">
        <v>5</v>
      </c>
      <c r="F482" s="56">
        <v>84.821428571428569</v>
      </c>
      <c r="G482" s="126" t="s">
        <v>12</v>
      </c>
      <c r="H482" s="126">
        <v>5</v>
      </c>
      <c r="I482" s="102">
        <v>308</v>
      </c>
      <c r="J482" s="213" t="s">
        <v>1445</v>
      </c>
      <c r="K482" s="50"/>
    </row>
    <row r="483" spans="1:11" ht="45" x14ac:dyDescent="0.25">
      <c r="A483" s="22" t="s">
        <v>334</v>
      </c>
      <c r="B483" s="34" t="s">
        <v>1192</v>
      </c>
      <c r="C483" s="28" t="s">
        <v>212</v>
      </c>
      <c r="D483" s="10" t="s">
        <v>12</v>
      </c>
      <c r="E483" s="10">
        <v>5</v>
      </c>
      <c r="F483" s="56">
        <v>40.178571428571431</v>
      </c>
      <c r="G483" s="126" t="s">
        <v>12</v>
      </c>
      <c r="H483" s="126">
        <v>5</v>
      </c>
      <c r="I483" s="102">
        <v>83.875</v>
      </c>
      <c r="J483" s="213" t="s">
        <v>1445</v>
      </c>
      <c r="K483" s="50"/>
    </row>
    <row r="484" spans="1:11" ht="45" x14ac:dyDescent="0.25">
      <c r="A484" s="22" t="s">
        <v>335</v>
      </c>
      <c r="B484" s="34" t="s">
        <v>1193</v>
      </c>
      <c r="C484" s="28" t="s">
        <v>222</v>
      </c>
      <c r="D484" s="10" t="s">
        <v>12</v>
      </c>
      <c r="E484" s="10">
        <v>15</v>
      </c>
      <c r="F484" s="56">
        <v>18.080357142857142</v>
      </c>
      <c r="G484" s="126" t="s">
        <v>12</v>
      </c>
      <c r="H484" s="126">
        <v>15</v>
      </c>
      <c r="I484" s="102">
        <v>27.490200000000002</v>
      </c>
      <c r="J484" s="213" t="s">
        <v>1445</v>
      </c>
      <c r="K484" s="50"/>
    </row>
    <row r="485" spans="1:11" ht="30.75" customHeight="1" x14ac:dyDescent="0.3">
      <c r="A485" s="21" t="s">
        <v>340</v>
      </c>
      <c r="B485" s="33" t="s">
        <v>1194</v>
      </c>
      <c r="C485" s="16" t="s">
        <v>361</v>
      </c>
      <c r="D485" s="10"/>
      <c r="E485" s="10"/>
      <c r="F485" s="46">
        <f>SUM(F486:F493)</f>
        <v>5247.5892857142853</v>
      </c>
      <c r="G485" s="197"/>
      <c r="H485" s="91"/>
      <c r="I485" s="197">
        <f>SUM(I486:I493)</f>
        <v>13443.14464</v>
      </c>
      <c r="J485" s="50"/>
      <c r="K485" s="50"/>
    </row>
    <row r="486" spans="1:11" ht="45" x14ac:dyDescent="0.25">
      <c r="A486" s="22" t="s">
        <v>341</v>
      </c>
      <c r="B486" s="34" t="s">
        <v>1195</v>
      </c>
      <c r="C486" s="28" t="s">
        <v>205</v>
      </c>
      <c r="D486" s="10" t="s">
        <v>12</v>
      </c>
      <c r="E486" s="10">
        <v>10</v>
      </c>
      <c r="F486" s="56">
        <v>1998.9285714285711</v>
      </c>
      <c r="G486" s="126" t="s">
        <v>12</v>
      </c>
      <c r="H486" s="126">
        <v>10</v>
      </c>
      <c r="I486" s="102">
        <v>6841.8527000000004</v>
      </c>
      <c r="J486" s="213" t="s">
        <v>1445</v>
      </c>
      <c r="K486" s="50"/>
    </row>
    <row r="487" spans="1:11" ht="45" x14ac:dyDescent="0.25">
      <c r="A487" s="22" t="s">
        <v>342</v>
      </c>
      <c r="B487" s="34" t="s">
        <v>1196</v>
      </c>
      <c r="C487" s="28" t="s">
        <v>207</v>
      </c>
      <c r="D487" s="10" t="s">
        <v>30</v>
      </c>
      <c r="E487" s="10">
        <v>10</v>
      </c>
      <c r="F487" s="56">
        <v>683.74999999999989</v>
      </c>
      <c r="G487" s="126" t="s">
        <v>863</v>
      </c>
      <c r="H487" s="126">
        <v>10</v>
      </c>
      <c r="I487" s="102">
        <v>1755.0893000000001</v>
      </c>
      <c r="J487" s="213" t="s">
        <v>1445</v>
      </c>
      <c r="K487" s="50"/>
    </row>
    <row r="488" spans="1:11" ht="45" x14ac:dyDescent="0.25">
      <c r="A488" s="22" t="s">
        <v>343</v>
      </c>
      <c r="B488" s="34" t="s">
        <v>1197</v>
      </c>
      <c r="C488" s="28" t="s">
        <v>210</v>
      </c>
      <c r="D488" s="10" t="s">
        <v>12</v>
      </c>
      <c r="E488" s="10">
        <v>10</v>
      </c>
      <c r="F488" s="56">
        <v>169.64285714285714</v>
      </c>
      <c r="G488" s="126" t="s">
        <v>12</v>
      </c>
      <c r="H488" s="126">
        <v>10</v>
      </c>
      <c r="I488" s="102">
        <v>616</v>
      </c>
      <c r="J488" s="213" t="s">
        <v>1445</v>
      </c>
      <c r="K488" s="50"/>
    </row>
    <row r="489" spans="1:11" ht="45" x14ac:dyDescent="0.25">
      <c r="A489" s="22" t="s">
        <v>344</v>
      </c>
      <c r="B489" s="34" t="s">
        <v>1198</v>
      </c>
      <c r="C489" s="28" t="s">
        <v>212</v>
      </c>
      <c r="D489" s="10" t="s">
        <v>12</v>
      </c>
      <c r="E489" s="10">
        <v>10</v>
      </c>
      <c r="F489" s="56">
        <v>80.357142857142861</v>
      </c>
      <c r="G489" s="126" t="s">
        <v>12</v>
      </c>
      <c r="H489" s="126">
        <v>10</v>
      </c>
      <c r="I489" s="102">
        <v>167.75</v>
      </c>
      <c r="J489" s="213" t="s">
        <v>1445</v>
      </c>
      <c r="K489" s="50"/>
    </row>
    <row r="490" spans="1:11" ht="45" x14ac:dyDescent="0.25">
      <c r="A490" s="22" t="s">
        <v>345</v>
      </c>
      <c r="B490" s="34" t="s">
        <v>1200</v>
      </c>
      <c r="C490" s="28" t="s">
        <v>338</v>
      </c>
      <c r="D490" s="10" t="s">
        <v>12</v>
      </c>
      <c r="E490" s="10">
        <v>144</v>
      </c>
      <c r="F490" s="56">
        <v>462.85714285714283</v>
      </c>
      <c r="G490" s="126" t="s">
        <v>12</v>
      </c>
      <c r="H490" s="126">
        <v>144</v>
      </c>
      <c r="I490" s="102">
        <v>905.14224000000002</v>
      </c>
      <c r="J490" s="213" t="s">
        <v>1445</v>
      </c>
      <c r="K490" s="50"/>
    </row>
    <row r="491" spans="1:11" ht="45" x14ac:dyDescent="0.25">
      <c r="A491" s="22" t="s">
        <v>346</v>
      </c>
      <c r="B491" s="34" t="s">
        <v>1201</v>
      </c>
      <c r="C491" s="28" t="s">
        <v>199</v>
      </c>
      <c r="D491" s="10" t="s">
        <v>154</v>
      </c>
      <c r="E491" s="10">
        <v>1.5</v>
      </c>
      <c r="F491" s="56">
        <v>1808.035714285714</v>
      </c>
      <c r="G491" s="126" t="s">
        <v>154</v>
      </c>
      <c r="H491" s="126">
        <v>1.5</v>
      </c>
      <c r="I491" s="102">
        <v>3093.75</v>
      </c>
      <c r="J491" s="213" t="s">
        <v>1445</v>
      </c>
      <c r="K491" s="50"/>
    </row>
    <row r="492" spans="1:11" ht="45" x14ac:dyDescent="0.25">
      <c r="A492" s="22" t="s">
        <v>750</v>
      </c>
      <c r="B492" s="34" t="s">
        <v>1202</v>
      </c>
      <c r="C492" s="28" t="s">
        <v>322</v>
      </c>
      <c r="D492" s="10" t="s">
        <v>12</v>
      </c>
      <c r="E492" s="10">
        <v>8</v>
      </c>
      <c r="F492" s="56">
        <v>7.8571428571428559</v>
      </c>
      <c r="G492" s="126" t="s">
        <v>12</v>
      </c>
      <c r="H492" s="126">
        <v>8</v>
      </c>
      <c r="I492" s="102">
        <v>8.58</v>
      </c>
      <c r="J492" s="213" t="s">
        <v>1445</v>
      </c>
      <c r="K492" s="50"/>
    </row>
    <row r="493" spans="1:11" ht="45" x14ac:dyDescent="0.25">
      <c r="A493" s="22" t="s">
        <v>751</v>
      </c>
      <c r="B493" s="34" t="s">
        <v>1199</v>
      </c>
      <c r="C493" s="28" t="s">
        <v>222</v>
      </c>
      <c r="D493" s="10" t="s">
        <v>12</v>
      </c>
      <c r="E493" s="10">
        <v>30</v>
      </c>
      <c r="F493" s="56">
        <v>36.160714285714285</v>
      </c>
      <c r="G493" s="126" t="s">
        <v>12</v>
      </c>
      <c r="H493" s="126">
        <v>30</v>
      </c>
      <c r="I493" s="102">
        <v>54.980400000000003</v>
      </c>
      <c r="J493" s="213" t="s">
        <v>1445</v>
      </c>
      <c r="K493" s="50"/>
    </row>
    <row r="494" spans="1:11" ht="30.75" customHeight="1" x14ac:dyDescent="0.3">
      <c r="A494" s="21" t="s">
        <v>347</v>
      </c>
      <c r="B494" s="33" t="s">
        <v>1203</v>
      </c>
      <c r="C494" s="16" t="s">
        <v>354</v>
      </c>
      <c r="D494" s="10"/>
      <c r="E494" s="10"/>
      <c r="F494" s="46">
        <f>SUM(F495:F499)</f>
        <v>1484.4196428571427</v>
      </c>
      <c r="G494" s="197"/>
      <c r="H494" s="91"/>
      <c r="I494" s="197">
        <f>SUM(I495:I499)</f>
        <v>4717.8362000000006</v>
      </c>
      <c r="J494" s="50"/>
      <c r="K494" s="50"/>
    </row>
    <row r="495" spans="1:11" ht="45" x14ac:dyDescent="0.25">
      <c r="A495" s="22" t="s">
        <v>348</v>
      </c>
      <c r="B495" s="34" t="s">
        <v>1204</v>
      </c>
      <c r="C495" s="28" t="s">
        <v>205</v>
      </c>
      <c r="D495" s="10" t="s">
        <v>12</v>
      </c>
      <c r="E495" s="10">
        <v>5</v>
      </c>
      <c r="F495" s="56">
        <v>999.46428571428555</v>
      </c>
      <c r="G495" s="126" t="s">
        <v>12</v>
      </c>
      <c r="H495" s="126">
        <v>5</v>
      </c>
      <c r="I495" s="102">
        <v>3420.9263500000002</v>
      </c>
      <c r="J495" s="213" t="s">
        <v>1445</v>
      </c>
      <c r="K495" s="50"/>
    </row>
    <row r="496" spans="1:11" ht="45" x14ac:dyDescent="0.25">
      <c r="A496" s="22" t="s">
        <v>349</v>
      </c>
      <c r="B496" s="34" t="s">
        <v>1205</v>
      </c>
      <c r="C496" s="28" t="s">
        <v>207</v>
      </c>
      <c r="D496" s="10" t="s">
        <v>30</v>
      </c>
      <c r="E496" s="10">
        <v>5</v>
      </c>
      <c r="F496" s="56">
        <v>341.87499999999994</v>
      </c>
      <c r="G496" s="126" t="s">
        <v>30</v>
      </c>
      <c r="H496" s="126">
        <v>5</v>
      </c>
      <c r="I496" s="102">
        <v>877.54465000000005</v>
      </c>
      <c r="J496" s="213" t="s">
        <v>1445</v>
      </c>
      <c r="K496" s="50"/>
    </row>
    <row r="497" spans="1:11" ht="45" x14ac:dyDescent="0.25">
      <c r="A497" s="22" t="s">
        <v>350</v>
      </c>
      <c r="B497" s="34" t="s">
        <v>1206</v>
      </c>
      <c r="C497" s="28" t="s">
        <v>210</v>
      </c>
      <c r="D497" s="10" t="s">
        <v>12</v>
      </c>
      <c r="E497" s="10">
        <v>5</v>
      </c>
      <c r="F497" s="56">
        <v>84.821428571428569</v>
      </c>
      <c r="G497" s="126" t="s">
        <v>12</v>
      </c>
      <c r="H497" s="126">
        <v>5</v>
      </c>
      <c r="I497" s="102">
        <v>308</v>
      </c>
      <c r="J497" s="213" t="s">
        <v>1445</v>
      </c>
      <c r="K497" s="50"/>
    </row>
    <row r="498" spans="1:11" ht="45" x14ac:dyDescent="0.25">
      <c r="A498" s="22" t="s">
        <v>351</v>
      </c>
      <c r="B498" s="34" t="s">
        <v>1207</v>
      </c>
      <c r="C498" s="28" t="s">
        <v>212</v>
      </c>
      <c r="D498" s="10" t="s">
        <v>12</v>
      </c>
      <c r="E498" s="10">
        <v>5</v>
      </c>
      <c r="F498" s="56">
        <v>40.178571428571431</v>
      </c>
      <c r="G498" s="126" t="s">
        <v>12</v>
      </c>
      <c r="H498" s="126">
        <v>5</v>
      </c>
      <c r="I498" s="102">
        <v>83.875</v>
      </c>
      <c r="J498" s="213" t="s">
        <v>1445</v>
      </c>
      <c r="K498" s="50"/>
    </row>
    <row r="499" spans="1:11" ht="45" x14ac:dyDescent="0.25">
      <c r="A499" s="22" t="s">
        <v>352</v>
      </c>
      <c r="B499" s="34" t="s">
        <v>1208</v>
      </c>
      <c r="C499" s="28" t="s">
        <v>222</v>
      </c>
      <c r="D499" s="10" t="s">
        <v>12</v>
      </c>
      <c r="E499" s="10">
        <v>15</v>
      </c>
      <c r="F499" s="56">
        <v>18.080357142857142</v>
      </c>
      <c r="G499" s="126" t="s">
        <v>12</v>
      </c>
      <c r="H499" s="126">
        <v>15</v>
      </c>
      <c r="I499" s="102">
        <v>27.490200000000002</v>
      </c>
      <c r="J499" s="213" t="s">
        <v>1445</v>
      </c>
      <c r="K499" s="50"/>
    </row>
    <row r="500" spans="1:11" ht="30.75" customHeight="1" x14ac:dyDescent="0.3">
      <c r="A500" s="21" t="s">
        <v>353</v>
      </c>
      <c r="B500" s="33" t="s">
        <v>1209</v>
      </c>
      <c r="C500" s="16" t="s">
        <v>752</v>
      </c>
      <c r="D500" s="10"/>
      <c r="E500" s="10"/>
      <c r="F500" s="46">
        <f>SUM(F501:F505)</f>
        <v>2968.8392857142853</v>
      </c>
      <c r="G500" s="197"/>
      <c r="H500" s="91"/>
      <c r="I500" s="197">
        <f>SUM(I501:I505)</f>
        <v>9435.6724000000013</v>
      </c>
      <c r="J500" s="50"/>
      <c r="K500" s="50"/>
    </row>
    <row r="501" spans="1:11" ht="45" x14ac:dyDescent="0.25">
      <c r="A501" s="22" t="s">
        <v>355</v>
      </c>
      <c r="B501" s="34" t="s">
        <v>1210</v>
      </c>
      <c r="C501" s="28" t="s">
        <v>205</v>
      </c>
      <c r="D501" s="10" t="s">
        <v>12</v>
      </c>
      <c r="E501" s="10">
        <v>10</v>
      </c>
      <c r="F501" s="56">
        <v>1998.9285714285711</v>
      </c>
      <c r="G501" s="126" t="s">
        <v>12</v>
      </c>
      <c r="H501" s="126">
        <v>10</v>
      </c>
      <c r="I501" s="102">
        <v>6841.8527000000004</v>
      </c>
      <c r="J501" s="213" t="s">
        <v>1445</v>
      </c>
      <c r="K501" s="50"/>
    </row>
    <row r="502" spans="1:11" ht="45" x14ac:dyDescent="0.25">
      <c r="A502" s="22" t="s">
        <v>356</v>
      </c>
      <c r="B502" s="34" t="s">
        <v>1211</v>
      </c>
      <c r="C502" s="28" t="s">
        <v>207</v>
      </c>
      <c r="D502" s="10" t="s">
        <v>30</v>
      </c>
      <c r="E502" s="10">
        <v>10</v>
      </c>
      <c r="F502" s="56">
        <v>683.74999999999989</v>
      </c>
      <c r="G502" s="126" t="s">
        <v>30</v>
      </c>
      <c r="H502" s="126">
        <v>10</v>
      </c>
      <c r="I502" s="102">
        <v>1755.0893000000001</v>
      </c>
      <c r="J502" s="213" t="s">
        <v>1445</v>
      </c>
      <c r="K502" s="50"/>
    </row>
    <row r="503" spans="1:11" ht="45" x14ac:dyDescent="0.25">
      <c r="A503" s="22" t="s">
        <v>357</v>
      </c>
      <c r="B503" s="34" t="s">
        <v>1212</v>
      </c>
      <c r="C503" s="28" t="s">
        <v>210</v>
      </c>
      <c r="D503" s="10" t="s">
        <v>12</v>
      </c>
      <c r="E503" s="10">
        <v>10</v>
      </c>
      <c r="F503" s="56">
        <v>169.64285714285714</v>
      </c>
      <c r="G503" s="126" t="s">
        <v>12</v>
      </c>
      <c r="H503" s="126">
        <v>10</v>
      </c>
      <c r="I503" s="102">
        <v>616</v>
      </c>
      <c r="J503" s="213" t="s">
        <v>1445</v>
      </c>
      <c r="K503" s="50"/>
    </row>
    <row r="504" spans="1:11" ht="45" x14ac:dyDescent="0.25">
      <c r="A504" s="22" t="s">
        <v>358</v>
      </c>
      <c r="B504" s="34" t="s">
        <v>1213</v>
      </c>
      <c r="C504" s="28" t="s">
        <v>212</v>
      </c>
      <c r="D504" s="10" t="s">
        <v>12</v>
      </c>
      <c r="E504" s="10">
        <v>10</v>
      </c>
      <c r="F504" s="56">
        <v>80.357142857142861</v>
      </c>
      <c r="G504" s="126" t="s">
        <v>12</v>
      </c>
      <c r="H504" s="126">
        <v>10</v>
      </c>
      <c r="I504" s="102">
        <v>167.75</v>
      </c>
      <c r="J504" s="213" t="s">
        <v>1445</v>
      </c>
      <c r="K504" s="50"/>
    </row>
    <row r="505" spans="1:11" ht="45" x14ac:dyDescent="0.25">
      <c r="A505" s="22" t="s">
        <v>359</v>
      </c>
      <c r="B505" s="34" t="s">
        <v>1214</v>
      </c>
      <c r="C505" s="28" t="s">
        <v>222</v>
      </c>
      <c r="D505" s="10" t="s">
        <v>12</v>
      </c>
      <c r="E505" s="10">
        <v>30</v>
      </c>
      <c r="F505" s="56">
        <v>36.160714285714285</v>
      </c>
      <c r="G505" s="126" t="s">
        <v>12</v>
      </c>
      <c r="H505" s="126">
        <v>30</v>
      </c>
      <c r="I505" s="102">
        <v>54.980400000000003</v>
      </c>
      <c r="J505" s="213" t="s">
        <v>1445</v>
      </c>
      <c r="K505" s="50"/>
    </row>
    <row r="506" spans="1:11" ht="37.5" x14ac:dyDescent="0.3">
      <c r="A506" s="21" t="s">
        <v>360</v>
      </c>
      <c r="B506" s="33" t="s">
        <v>1217</v>
      </c>
      <c r="C506" s="16" t="s">
        <v>364</v>
      </c>
      <c r="D506" s="10"/>
      <c r="E506" s="10"/>
      <c r="F506" s="46">
        <f>SUM(F507:F507)</f>
        <v>22.767857142857142</v>
      </c>
      <c r="G506" s="197"/>
      <c r="H506" s="91"/>
      <c r="I506" s="197">
        <f>SUM(I507:I507)</f>
        <v>48.4</v>
      </c>
      <c r="J506" s="50"/>
      <c r="K506" s="50"/>
    </row>
    <row r="507" spans="1:11" ht="45" x14ac:dyDescent="0.25">
      <c r="A507" s="22" t="s">
        <v>362</v>
      </c>
      <c r="B507" s="34" t="s">
        <v>1218</v>
      </c>
      <c r="C507" s="28" t="s">
        <v>366</v>
      </c>
      <c r="D507" s="10" t="s">
        <v>154</v>
      </c>
      <c r="E507" s="10">
        <v>0.75</v>
      </c>
      <c r="F507" s="56">
        <v>22.767857142857142</v>
      </c>
      <c r="G507" s="245" t="s">
        <v>154</v>
      </c>
      <c r="H507" s="122">
        <v>0.8</v>
      </c>
      <c r="I507" s="102">
        <v>48.4</v>
      </c>
      <c r="J507" s="213" t="s">
        <v>1445</v>
      </c>
      <c r="K507" s="50"/>
    </row>
    <row r="508" spans="1:11" ht="30.75" customHeight="1" x14ac:dyDescent="0.25">
      <c r="A508" s="22"/>
      <c r="B508" s="33" t="s">
        <v>1215</v>
      </c>
      <c r="C508" s="19" t="s">
        <v>864</v>
      </c>
      <c r="D508" s="36"/>
      <c r="E508" s="36"/>
      <c r="F508" s="152"/>
      <c r="G508" s="272"/>
      <c r="H508" s="124"/>
      <c r="I508" s="117">
        <f>SUM(I509:I518)</f>
        <v>4487.6366600000001</v>
      </c>
      <c r="J508" s="50"/>
      <c r="K508" s="50"/>
    </row>
    <row r="509" spans="1:11" ht="30.75" customHeight="1" x14ac:dyDescent="0.25">
      <c r="A509" s="22"/>
      <c r="B509" s="34" t="s">
        <v>1216</v>
      </c>
      <c r="C509" s="24" t="s">
        <v>865</v>
      </c>
      <c r="D509" s="36"/>
      <c r="E509" s="36"/>
      <c r="F509" s="152"/>
      <c r="G509" s="126" t="s">
        <v>31</v>
      </c>
      <c r="H509" s="126">
        <v>2</v>
      </c>
      <c r="I509" s="102">
        <v>2984.0740999999998</v>
      </c>
      <c r="J509" s="328" t="s">
        <v>1466</v>
      </c>
      <c r="K509" s="50"/>
    </row>
    <row r="510" spans="1:11" ht="30.75" customHeight="1" x14ac:dyDescent="0.25">
      <c r="A510" s="22"/>
      <c r="B510" s="34" t="s">
        <v>1219</v>
      </c>
      <c r="C510" s="24" t="s">
        <v>866</v>
      </c>
      <c r="D510" s="36"/>
      <c r="E510" s="36"/>
      <c r="F510" s="152"/>
      <c r="G510" s="126" t="s">
        <v>873</v>
      </c>
      <c r="H510" s="126">
        <v>2</v>
      </c>
      <c r="I510" s="102">
        <v>750.84821999999997</v>
      </c>
      <c r="J510" s="329"/>
      <c r="K510" s="50"/>
    </row>
    <row r="511" spans="1:11" ht="30.75" customHeight="1" x14ac:dyDescent="0.25">
      <c r="A511" s="22"/>
      <c r="B511" s="34" t="s">
        <v>1220</v>
      </c>
      <c r="C511" s="36" t="s">
        <v>143</v>
      </c>
      <c r="D511" s="36"/>
      <c r="E511" s="36"/>
      <c r="F511" s="152"/>
      <c r="G511" s="126" t="s">
        <v>31</v>
      </c>
      <c r="H511" s="126">
        <v>2</v>
      </c>
      <c r="I511" s="102">
        <v>492.31876</v>
      </c>
      <c r="J511" s="329"/>
      <c r="K511" s="50"/>
    </row>
    <row r="512" spans="1:11" ht="30.75" customHeight="1" x14ac:dyDescent="0.25">
      <c r="A512" s="22"/>
      <c r="B512" s="34" t="s">
        <v>1221</v>
      </c>
      <c r="C512" s="36" t="s">
        <v>145</v>
      </c>
      <c r="D512" s="36"/>
      <c r="E512" s="36"/>
      <c r="F512" s="152"/>
      <c r="G512" s="126" t="s">
        <v>31</v>
      </c>
      <c r="H512" s="126">
        <v>2</v>
      </c>
      <c r="I512" s="102">
        <v>46.249099999999999</v>
      </c>
      <c r="J512" s="329"/>
      <c r="K512" s="50"/>
    </row>
    <row r="513" spans="1:11" ht="30.75" customHeight="1" x14ac:dyDescent="0.25">
      <c r="A513" s="22"/>
      <c r="B513" s="34" t="s">
        <v>1180</v>
      </c>
      <c r="C513" s="36" t="s">
        <v>867</v>
      </c>
      <c r="D513" s="36"/>
      <c r="E513" s="36"/>
      <c r="F513" s="152"/>
      <c r="G513" s="126" t="s">
        <v>31</v>
      </c>
      <c r="H513" s="126">
        <v>6</v>
      </c>
      <c r="I513" s="102">
        <v>8.9335799999999992</v>
      </c>
      <c r="J513" s="329"/>
      <c r="K513" s="50"/>
    </row>
    <row r="514" spans="1:11" ht="30.75" customHeight="1" x14ac:dyDescent="0.25">
      <c r="A514" s="22"/>
      <c r="B514" s="34" t="s">
        <v>1222</v>
      </c>
      <c r="C514" s="36" t="s">
        <v>868</v>
      </c>
      <c r="D514" s="36"/>
      <c r="E514" s="36"/>
      <c r="F514" s="152"/>
      <c r="G514" s="126" t="s">
        <v>31</v>
      </c>
      <c r="H514" s="126">
        <v>6</v>
      </c>
      <c r="I514" s="102">
        <v>10.996079999999999</v>
      </c>
      <c r="J514" s="329"/>
      <c r="K514" s="50"/>
    </row>
    <row r="515" spans="1:11" ht="30.75" customHeight="1" x14ac:dyDescent="0.25">
      <c r="A515" s="22"/>
      <c r="B515" s="34" t="s">
        <v>1223</v>
      </c>
      <c r="C515" s="36" t="s">
        <v>869</v>
      </c>
      <c r="D515" s="36"/>
      <c r="E515" s="36"/>
      <c r="F515" s="152"/>
      <c r="G515" s="126" t="s">
        <v>31</v>
      </c>
      <c r="H515" s="126">
        <v>18</v>
      </c>
      <c r="I515" s="102">
        <v>97.232219999999998</v>
      </c>
      <c r="J515" s="329"/>
      <c r="K515" s="50"/>
    </row>
    <row r="516" spans="1:11" ht="30.75" customHeight="1" x14ac:dyDescent="0.25">
      <c r="A516" s="22"/>
      <c r="B516" s="34" t="s">
        <v>1183</v>
      </c>
      <c r="C516" s="36" t="s">
        <v>870</v>
      </c>
      <c r="D516" s="36"/>
      <c r="E516" s="36"/>
      <c r="F516" s="152"/>
      <c r="G516" s="126" t="s">
        <v>31</v>
      </c>
      <c r="H516" s="126">
        <v>12</v>
      </c>
      <c r="I516" s="102">
        <v>75.428520000000006</v>
      </c>
      <c r="J516" s="329"/>
      <c r="K516" s="50"/>
    </row>
    <row r="517" spans="1:11" ht="30.75" customHeight="1" x14ac:dyDescent="0.25">
      <c r="A517" s="22"/>
      <c r="B517" s="34" t="s">
        <v>1224</v>
      </c>
      <c r="C517" s="150" t="s">
        <v>871</v>
      </c>
      <c r="D517" s="36"/>
      <c r="E517" s="36"/>
      <c r="F517" s="152"/>
      <c r="G517" s="126" t="s">
        <v>31</v>
      </c>
      <c r="H517" s="126">
        <v>6</v>
      </c>
      <c r="I517" s="102">
        <v>9.5110799999999998</v>
      </c>
      <c r="J517" s="329"/>
      <c r="K517" s="50"/>
    </row>
    <row r="518" spans="1:11" ht="30.75" customHeight="1" x14ac:dyDescent="0.25">
      <c r="A518" s="22"/>
      <c r="B518" s="34" t="s">
        <v>1225</v>
      </c>
      <c r="C518" s="36" t="s">
        <v>872</v>
      </c>
      <c r="D518" s="36"/>
      <c r="E518" s="36"/>
      <c r="F518" s="152"/>
      <c r="G518" s="126" t="s">
        <v>31</v>
      </c>
      <c r="H518" s="126">
        <v>6</v>
      </c>
      <c r="I518" s="102">
        <v>12.045</v>
      </c>
      <c r="J518" s="330"/>
      <c r="K518" s="50"/>
    </row>
    <row r="519" spans="1:11" ht="39" customHeight="1" x14ac:dyDescent="0.3">
      <c r="A519" s="21" t="s">
        <v>363</v>
      </c>
      <c r="B519" s="33" t="s">
        <v>1430</v>
      </c>
      <c r="C519" s="16" t="s">
        <v>383</v>
      </c>
      <c r="D519" s="10"/>
      <c r="E519" s="10"/>
      <c r="F519" s="46">
        <f>SUM(F520:F523)</f>
        <v>445.62499999999994</v>
      </c>
      <c r="G519" s="197"/>
      <c r="H519" s="91"/>
      <c r="I519" s="197">
        <f>SUM(I520:I523)</f>
        <v>899.78030000000001</v>
      </c>
      <c r="J519" s="50"/>
      <c r="K519" s="50"/>
    </row>
    <row r="520" spans="1:11" ht="45" x14ac:dyDescent="0.25">
      <c r="A520" s="22" t="s">
        <v>365</v>
      </c>
      <c r="B520" s="34" t="s">
        <v>1431</v>
      </c>
      <c r="C520" s="39" t="s">
        <v>370</v>
      </c>
      <c r="D520" s="10" t="s">
        <v>12</v>
      </c>
      <c r="E520" s="10">
        <v>5</v>
      </c>
      <c r="F520" s="56">
        <v>372.51339285714283</v>
      </c>
      <c r="G520" s="126" t="s">
        <v>12</v>
      </c>
      <c r="H520" s="126">
        <v>5</v>
      </c>
      <c r="I520" s="102">
        <v>736.60715000000005</v>
      </c>
      <c r="J520" s="213" t="s">
        <v>1445</v>
      </c>
      <c r="K520" s="50"/>
    </row>
    <row r="521" spans="1:11" ht="45" x14ac:dyDescent="0.25">
      <c r="A521" s="22" t="s">
        <v>753</v>
      </c>
      <c r="B521" s="34" t="s">
        <v>1432</v>
      </c>
      <c r="C521" s="39" t="s">
        <v>372</v>
      </c>
      <c r="D521" s="10" t="s">
        <v>30</v>
      </c>
      <c r="E521" s="10">
        <v>5</v>
      </c>
      <c r="F521" s="56">
        <v>45.669642857142854</v>
      </c>
      <c r="G521" s="126" t="s">
        <v>30</v>
      </c>
      <c r="H521" s="126">
        <v>5</v>
      </c>
      <c r="I521" s="102">
        <v>76.990200000000002</v>
      </c>
      <c r="J521" s="213" t="s">
        <v>1445</v>
      </c>
      <c r="K521" s="50"/>
    </row>
    <row r="522" spans="1:11" ht="45" x14ac:dyDescent="0.25">
      <c r="A522" s="22" t="s">
        <v>754</v>
      </c>
      <c r="B522" s="34" t="s">
        <v>1433</v>
      </c>
      <c r="C522" s="39" t="s">
        <v>374</v>
      </c>
      <c r="D522" s="10" t="s">
        <v>12</v>
      </c>
      <c r="E522" s="10">
        <v>15</v>
      </c>
      <c r="F522" s="56">
        <v>26.785714285714281</v>
      </c>
      <c r="G522" s="126" t="s">
        <v>12</v>
      </c>
      <c r="H522" s="126">
        <v>15</v>
      </c>
      <c r="I522" s="102">
        <v>83.973150000000004</v>
      </c>
      <c r="J522" s="213" t="s">
        <v>1445</v>
      </c>
      <c r="K522" s="50"/>
    </row>
    <row r="523" spans="1:11" ht="45" x14ac:dyDescent="0.25">
      <c r="A523" s="22" t="s">
        <v>755</v>
      </c>
      <c r="B523" s="34" t="s">
        <v>1434</v>
      </c>
      <c r="C523" s="39" t="s">
        <v>376</v>
      </c>
      <c r="D523" s="10" t="s">
        <v>12</v>
      </c>
      <c r="E523" s="10">
        <v>15</v>
      </c>
      <c r="F523" s="56">
        <v>0.65624999999999989</v>
      </c>
      <c r="G523" s="126" t="s">
        <v>12</v>
      </c>
      <c r="H523" s="126">
        <v>15</v>
      </c>
      <c r="I523" s="102">
        <v>2.2098</v>
      </c>
      <c r="J523" s="213" t="s">
        <v>1445</v>
      </c>
      <c r="K523" s="50"/>
    </row>
    <row r="524" spans="1:11" ht="36.75" customHeight="1" x14ac:dyDescent="0.3">
      <c r="A524" s="21" t="s">
        <v>367</v>
      </c>
      <c r="B524" s="33" t="s">
        <v>1435</v>
      </c>
      <c r="C524" s="16" t="s">
        <v>378</v>
      </c>
      <c r="D524" s="10"/>
      <c r="E524" s="10"/>
      <c r="F524" s="46">
        <f>SUM(F525:F528)</f>
        <v>445.62499999999994</v>
      </c>
      <c r="G524" s="197"/>
      <c r="H524" s="91"/>
      <c r="I524" s="197">
        <f>SUM(I525:I528)</f>
        <v>899.78030000000001</v>
      </c>
      <c r="J524" s="50"/>
      <c r="K524" s="50"/>
    </row>
    <row r="525" spans="1:11" ht="45" x14ac:dyDescent="0.25">
      <c r="A525" s="22" t="s">
        <v>369</v>
      </c>
      <c r="B525" s="34" t="s">
        <v>1436</v>
      </c>
      <c r="C525" s="39" t="s">
        <v>370</v>
      </c>
      <c r="D525" s="10" t="s">
        <v>12</v>
      </c>
      <c r="E525" s="10">
        <v>5</v>
      </c>
      <c r="F525" s="56">
        <v>372.51339285714283</v>
      </c>
      <c r="G525" s="126" t="s">
        <v>12</v>
      </c>
      <c r="H525" s="126">
        <v>5</v>
      </c>
      <c r="I525" s="102">
        <v>736.60715000000005</v>
      </c>
      <c r="J525" s="213" t="s">
        <v>1445</v>
      </c>
      <c r="K525" s="50"/>
    </row>
    <row r="526" spans="1:11" ht="45" x14ac:dyDescent="0.25">
      <c r="A526" s="22" t="s">
        <v>371</v>
      </c>
      <c r="B526" s="34" t="s">
        <v>1437</v>
      </c>
      <c r="C526" s="39" t="s">
        <v>372</v>
      </c>
      <c r="D526" s="10" t="s">
        <v>30</v>
      </c>
      <c r="E526" s="10">
        <v>5</v>
      </c>
      <c r="F526" s="56">
        <v>45.669642857142854</v>
      </c>
      <c r="G526" s="126" t="s">
        <v>30</v>
      </c>
      <c r="H526" s="126">
        <v>5</v>
      </c>
      <c r="I526" s="102">
        <v>76.990200000000002</v>
      </c>
      <c r="J526" s="213" t="s">
        <v>1445</v>
      </c>
      <c r="K526" s="50"/>
    </row>
    <row r="527" spans="1:11" ht="45" x14ac:dyDescent="0.25">
      <c r="A527" s="22" t="s">
        <v>373</v>
      </c>
      <c r="B527" s="34" t="s">
        <v>1438</v>
      </c>
      <c r="C527" s="39" t="s">
        <v>374</v>
      </c>
      <c r="D527" s="10" t="s">
        <v>12</v>
      </c>
      <c r="E527" s="10">
        <v>15</v>
      </c>
      <c r="F527" s="56">
        <v>26.785714285714281</v>
      </c>
      <c r="G527" s="126" t="s">
        <v>12</v>
      </c>
      <c r="H527" s="126">
        <v>15</v>
      </c>
      <c r="I527" s="102">
        <v>83.973150000000004</v>
      </c>
      <c r="J527" s="213" t="s">
        <v>1445</v>
      </c>
      <c r="K527" s="50"/>
    </row>
    <row r="528" spans="1:11" ht="45" x14ac:dyDescent="0.25">
      <c r="A528" s="22" t="s">
        <v>375</v>
      </c>
      <c r="B528" s="34" t="s">
        <v>1439</v>
      </c>
      <c r="C528" s="39" t="s">
        <v>376</v>
      </c>
      <c r="D528" s="10" t="s">
        <v>12</v>
      </c>
      <c r="E528" s="10">
        <v>15</v>
      </c>
      <c r="F528" s="56">
        <v>0.65624999999999989</v>
      </c>
      <c r="G528" s="126" t="s">
        <v>12</v>
      </c>
      <c r="H528" s="126">
        <v>15</v>
      </c>
      <c r="I528" s="102">
        <v>2.2098</v>
      </c>
      <c r="J528" s="213" t="s">
        <v>1445</v>
      </c>
      <c r="K528" s="50"/>
    </row>
    <row r="529" spans="1:11" ht="36" customHeight="1" x14ac:dyDescent="0.3">
      <c r="A529" s="21" t="s">
        <v>377</v>
      </c>
      <c r="B529" s="33" t="s">
        <v>1440</v>
      </c>
      <c r="C529" s="16" t="s">
        <v>368</v>
      </c>
      <c r="D529" s="10"/>
      <c r="E529" s="10"/>
      <c r="F529" s="46">
        <f>SUM(F530:F533)</f>
        <v>445.62499999999994</v>
      </c>
      <c r="G529" s="197"/>
      <c r="H529" s="91"/>
      <c r="I529" s="197">
        <f>SUM(I530:I533)</f>
        <v>899.78030000000001</v>
      </c>
      <c r="J529" s="50"/>
      <c r="K529" s="50"/>
    </row>
    <row r="530" spans="1:11" ht="45" x14ac:dyDescent="0.25">
      <c r="A530" s="22" t="s">
        <v>379</v>
      </c>
      <c r="B530" s="34" t="s">
        <v>1441</v>
      </c>
      <c r="C530" s="39" t="s">
        <v>370</v>
      </c>
      <c r="D530" s="10" t="s">
        <v>12</v>
      </c>
      <c r="E530" s="10">
        <v>5</v>
      </c>
      <c r="F530" s="56">
        <v>372.51339285714283</v>
      </c>
      <c r="G530" s="126" t="s">
        <v>12</v>
      </c>
      <c r="H530" s="126">
        <v>5</v>
      </c>
      <c r="I530" s="102">
        <v>736.60715000000005</v>
      </c>
      <c r="J530" s="213" t="s">
        <v>1445</v>
      </c>
      <c r="K530" s="50"/>
    </row>
    <row r="531" spans="1:11" ht="45" x14ac:dyDescent="0.25">
      <c r="A531" s="22" t="s">
        <v>380</v>
      </c>
      <c r="B531" s="34" t="s">
        <v>1442</v>
      </c>
      <c r="C531" s="39" t="s">
        <v>372</v>
      </c>
      <c r="D531" s="10" t="s">
        <v>30</v>
      </c>
      <c r="E531" s="10">
        <v>5</v>
      </c>
      <c r="F531" s="56">
        <v>45.669642857142854</v>
      </c>
      <c r="G531" s="126" t="s">
        <v>30</v>
      </c>
      <c r="H531" s="126">
        <v>5</v>
      </c>
      <c r="I531" s="102">
        <v>76.990200000000002</v>
      </c>
      <c r="J531" s="213" t="s">
        <v>1445</v>
      </c>
      <c r="K531" s="50"/>
    </row>
    <row r="532" spans="1:11" ht="45" x14ac:dyDescent="0.25">
      <c r="A532" s="22" t="s">
        <v>381</v>
      </c>
      <c r="B532" s="34" t="s">
        <v>1443</v>
      </c>
      <c r="C532" s="39" t="s">
        <v>374</v>
      </c>
      <c r="D532" s="10" t="s">
        <v>12</v>
      </c>
      <c r="E532" s="10">
        <v>15</v>
      </c>
      <c r="F532" s="56">
        <v>26.785714285714281</v>
      </c>
      <c r="G532" s="126" t="s">
        <v>12</v>
      </c>
      <c r="H532" s="126">
        <v>15</v>
      </c>
      <c r="I532" s="102">
        <v>83.973150000000004</v>
      </c>
      <c r="J532" s="213" t="s">
        <v>1445</v>
      </c>
      <c r="K532" s="50"/>
    </row>
    <row r="533" spans="1:11" ht="45" x14ac:dyDescent="0.25">
      <c r="A533" s="22" t="s">
        <v>382</v>
      </c>
      <c r="B533" s="34" t="s">
        <v>1444</v>
      </c>
      <c r="C533" s="39" t="s">
        <v>376</v>
      </c>
      <c r="D533" s="10" t="s">
        <v>12</v>
      </c>
      <c r="E533" s="10">
        <v>15</v>
      </c>
      <c r="F533" s="56">
        <v>0.65624999999999989</v>
      </c>
      <c r="G533" s="126" t="s">
        <v>12</v>
      </c>
      <c r="H533" s="126">
        <v>15</v>
      </c>
      <c r="I533" s="102">
        <v>2.2098</v>
      </c>
      <c r="J533" s="213" t="s">
        <v>1445</v>
      </c>
      <c r="K533" s="50"/>
    </row>
    <row r="534" spans="1:11" ht="36.75" customHeight="1" x14ac:dyDescent="0.3">
      <c r="A534" s="196" t="s">
        <v>385</v>
      </c>
      <c r="B534" s="206"/>
      <c r="C534" s="80" t="s">
        <v>386</v>
      </c>
      <c r="D534" s="126"/>
      <c r="E534" s="126"/>
      <c r="F534" s="197">
        <f>F535+F540+F545</f>
        <v>4692.2857142857138</v>
      </c>
      <c r="G534" s="197"/>
      <c r="H534" s="91"/>
      <c r="I534" s="197">
        <f>I535+I540+I545+I550+I573+I594+I609</f>
        <v>34289.357955599997</v>
      </c>
      <c r="J534" s="99"/>
      <c r="K534" s="50"/>
    </row>
    <row r="535" spans="1:11" ht="30.75" customHeight="1" x14ac:dyDescent="0.3">
      <c r="A535" s="21" t="s">
        <v>387</v>
      </c>
      <c r="B535" s="33" t="s">
        <v>1226</v>
      </c>
      <c r="C535" s="16" t="s">
        <v>396</v>
      </c>
      <c r="D535" s="10"/>
      <c r="E535" s="10"/>
      <c r="F535" s="46">
        <f>SUM(F536:F539)</f>
        <v>1173.0714285714284</v>
      </c>
      <c r="G535" s="197"/>
      <c r="H535" s="91"/>
      <c r="I535" s="197">
        <f>SUM(I536:I539)</f>
        <v>3752.2767999999996</v>
      </c>
      <c r="J535" s="50"/>
      <c r="K535" s="50"/>
    </row>
    <row r="536" spans="1:11" ht="45" x14ac:dyDescent="0.25">
      <c r="A536" s="22" t="s">
        <v>388</v>
      </c>
      <c r="B536" s="34" t="s">
        <v>1227</v>
      </c>
      <c r="C536" s="28" t="s">
        <v>205</v>
      </c>
      <c r="D536" s="10" t="s">
        <v>12</v>
      </c>
      <c r="E536" s="10">
        <v>4</v>
      </c>
      <c r="F536" s="56">
        <v>799.57142857142856</v>
      </c>
      <c r="G536" s="126" t="s">
        <v>12</v>
      </c>
      <c r="H536" s="126">
        <v>4</v>
      </c>
      <c r="I536" s="102">
        <v>2736.7410799999998</v>
      </c>
      <c r="J536" s="213" t="s">
        <v>1445</v>
      </c>
      <c r="K536" s="50"/>
    </row>
    <row r="537" spans="1:11" ht="45" x14ac:dyDescent="0.25">
      <c r="A537" s="22" t="s">
        <v>389</v>
      </c>
      <c r="B537" s="34" t="s">
        <v>1228</v>
      </c>
      <c r="C537" s="28" t="s">
        <v>207</v>
      </c>
      <c r="D537" s="10" t="s">
        <v>30</v>
      </c>
      <c r="E537" s="10">
        <v>4</v>
      </c>
      <c r="F537" s="56">
        <v>273.5</v>
      </c>
      <c r="G537" s="126" t="s">
        <v>30</v>
      </c>
      <c r="H537" s="126">
        <v>4</v>
      </c>
      <c r="I537" s="102">
        <v>702.03571999999997</v>
      </c>
      <c r="J537" s="213" t="s">
        <v>1445</v>
      </c>
      <c r="K537" s="50"/>
    </row>
    <row r="538" spans="1:11" ht="45" x14ac:dyDescent="0.25">
      <c r="A538" s="22" t="s">
        <v>390</v>
      </c>
      <c r="B538" s="34" t="s">
        <v>1229</v>
      </c>
      <c r="C538" s="28" t="s">
        <v>210</v>
      </c>
      <c r="D538" s="10" t="s">
        <v>12</v>
      </c>
      <c r="E538" s="10">
        <v>4</v>
      </c>
      <c r="F538" s="56">
        <v>67.857142857142861</v>
      </c>
      <c r="G538" s="126" t="s">
        <v>12</v>
      </c>
      <c r="H538" s="126">
        <v>4</v>
      </c>
      <c r="I538" s="102">
        <v>246.4</v>
      </c>
      <c r="J538" s="213" t="s">
        <v>1445</v>
      </c>
      <c r="K538" s="50"/>
    </row>
    <row r="539" spans="1:11" ht="45" x14ac:dyDescent="0.25">
      <c r="A539" s="22" t="s">
        <v>391</v>
      </c>
      <c r="B539" s="34" t="s">
        <v>1230</v>
      </c>
      <c r="C539" s="28" t="s">
        <v>212</v>
      </c>
      <c r="D539" s="10" t="s">
        <v>12</v>
      </c>
      <c r="E539" s="10">
        <v>4</v>
      </c>
      <c r="F539" s="56">
        <v>32.142857142857139</v>
      </c>
      <c r="G539" s="126" t="s">
        <v>12</v>
      </c>
      <c r="H539" s="126">
        <v>4</v>
      </c>
      <c r="I539" s="102">
        <v>67.099999999999994</v>
      </c>
      <c r="J539" s="213" t="s">
        <v>1445</v>
      </c>
      <c r="K539" s="50"/>
    </row>
    <row r="540" spans="1:11" ht="30.75" customHeight="1" x14ac:dyDescent="0.3">
      <c r="A540" s="21" t="s">
        <v>395</v>
      </c>
      <c r="B540" s="33" t="s">
        <v>1232</v>
      </c>
      <c r="C540" s="16" t="s">
        <v>545</v>
      </c>
      <c r="D540" s="10"/>
      <c r="E540" s="10"/>
      <c r="F540" s="46">
        <f>SUM(F541:F544)</f>
        <v>1173.0714285714284</v>
      </c>
      <c r="G540" s="197"/>
      <c r="H540" s="91"/>
      <c r="I540" s="197">
        <f>SUM(I541:I544)</f>
        <v>3752.2767999999996</v>
      </c>
      <c r="J540" s="50"/>
      <c r="K540" s="50"/>
    </row>
    <row r="541" spans="1:11" ht="47.25" customHeight="1" x14ac:dyDescent="0.25">
      <c r="A541" s="22" t="s">
        <v>397</v>
      </c>
      <c r="B541" s="34" t="s">
        <v>1233</v>
      </c>
      <c r="C541" s="28" t="s">
        <v>205</v>
      </c>
      <c r="D541" s="10" t="s">
        <v>12</v>
      </c>
      <c r="E541" s="10">
        <v>4</v>
      </c>
      <c r="F541" s="56">
        <v>799.57142857142856</v>
      </c>
      <c r="G541" s="126" t="s">
        <v>12</v>
      </c>
      <c r="H541" s="126">
        <v>4</v>
      </c>
      <c r="I541" s="102">
        <v>2736.7410799999998</v>
      </c>
      <c r="J541" s="213" t="s">
        <v>1445</v>
      </c>
      <c r="K541" s="50"/>
    </row>
    <row r="542" spans="1:11" ht="47.25" customHeight="1" x14ac:dyDescent="0.25">
      <c r="A542" s="22" t="s">
        <v>398</v>
      </c>
      <c r="B542" s="34" t="s">
        <v>1234</v>
      </c>
      <c r="C542" s="28" t="s">
        <v>207</v>
      </c>
      <c r="D542" s="10" t="s">
        <v>30</v>
      </c>
      <c r="E542" s="10">
        <v>4</v>
      </c>
      <c r="F542" s="56">
        <v>273.5</v>
      </c>
      <c r="G542" s="126" t="s">
        <v>30</v>
      </c>
      <c r="H542" s="126">
        <v>4</v>
      </c>
      <c r="I542" s="102">
        <v>702.03571999999997</v>
      </c>
      <c r="J542" s="213" t="s">
        <v>1445</v>
      </c>
      <c r="K542" s="50"/>
    </row>
    <row r="543" spans="1:11" ht="42" customHeight="1" x14ac:dyDescent="0.25">
      <c r="A543" s="22" t="s">
        <v>399</v>
      </c>
      <c r="B543" s="34" t="s">
        <v>1235</v>
      </c>
      <c r="C543" s="28" t="s">
        <v>210</v>
      </c>
      <c r="D543" s="10" t="s">
        <v>12</v>
      </c>
      <c r="E543" s="10">
        <v>4</v>
      </c>
      <c r="F543" s="56">
        <v>67.857142857142861</v>
      </c>
      <c r="G543" s="126" t="s">
        <v>12</v>
      </c>
      <c r="H543" s="126">
        <v>4</v>
      </c>
      <c r="I543" s="102">
        <v>246.4</v>
      </c>
      <c r="J543" s="213" t="s">
        <v>1445</v>
      </c>
      <c r="K543" s="50"/>
    </row>
    <row r="544" spans="1:11" ht="45.75" customHeight="1" x14ac:dyDescent="0.25">
      <c r="A544" s="22" t="s">
        <v>400</v>
      </c>
      <c r="B544" s="34" t="s">
        <v>1236</v>
      </c>
      <c r="C544" s="28" t="s">
        <v>212</v>
      </c>
      <c r="D544" s="10" t="s">
        <v>12</v>
      </c>
      <c r="E544" s="10">
        <v>4</v>
      </c>
      <c r="F544" s="56">
        <v>32.142857142857139</v>
      </c>
      <c r="G544" s="126" t="s">
        <v>12</v>
      </c>
      <c r="H544" s="126">
        <v>4</v>
      </c>
      <c r="I544" s="102">
        <v>67.099999999999994</v>
      </c>
      <c r="J544" s="213" t="s">
        <v>1445</v>
      </c>
      <c r="K544" s="50"/>
    </row>
    <row r="545" spans="1:11" ht="30.75" customHeight="1" x14ac:dyDescent="0.3">
      <c r="A545" s="21" t="s">
        <v>401</v>
      </c>
      <c r="B545" s="33" t="s">
        <v>1237</v>
      </c>
      <c r="C545" s="16" t="s">
        <v>756</v>
      </c>
      <c r="D545" s="10"/>
      <c r="E545" s="10"/>
      <c r="F545" s="46">
        <f>SUM(F546:F549)</f>
        <v>2346.1428571428569</v>
      </c>
      <c r="G545" s="197"/>
      <c r="H545" s="91"/>
      <c r="I545" s="197">
        <f>SUM(I546:I549)</f>
        <v>7504.5535999999993</v>
      </c>
      <c r="J545" s="50"/>
      <c r="K545" s="50"/>
    </row>
    <row r="546" spans="1:11" ht="45" x14ac:dyDescent="0.25">
      <c r="A546" s="22" t="s">
        <v>402</v>
      </c>
      <c r="B546" s="34" t="s">
        <v>1238</v>
      </c>
      <c r="C546" s="28" t="s">
        <v>205</v>
      </c>
      <c r="D546" s="10" t="s">
        <v>12</v>
      </c>
      <c r="E546" s="10">
        <v>8</v>
      </c>
      <c r="F546" s="56">
        <v>1599.1428571428571</v>
      </c>
      <c r="G546" s="126" t="s">
        <v>12</v>
      </c>
      <c r="H546" s="126">
        <v>8</v>
      </c>
      <c r="I546" s="102">
        <v>5473.4821599999996</v>
      </c>
      <c r="J546" s="213" t="s">
        <v>1445</v>
      </c>
      <c r="K546" s="50"/>
    </row>
    <row r="547" spans="1:11" ht="45" x14ac:dyDescent="0.25">
      <c r="A547" s="22" t="s">
        <v>403</v>
      </c>
      <c r="B547" s="34" t="s">
        <v>1239</v>
      </c>
      <c r="C547" s="28" t="s">
        <v>207</v>
      </c>
      <c r="D547" s="10" t="s">
        <v>30</v>
      </c>
      <c r="E547" s="10">
        <v>8</v>
      </c>
      <c r="F547" s="56">
        <v>547</v>
      </c>
      <c r="G547" s="126" t="s">
        <v>30</v>
      </c>
      <c r="H547" s="126">
        <v>8</v>
      </c>
      <c r="I547" s="102">
        <v>1404.0714399999999</v>
      </c>
      <c r="J547" s="213" t="s">
        <v>1445</v>
      </c>
      <c r="K547" s="50"/>
    </row>
    <row r="548" spans="1:11" ht="45" x14ac:dyDescent="0.25">
      <c r="A548" s="22" t="s">
        <v>404</v>
      </c>
      <c r="B548" s="34" t="s">
        <v>1240</v>
      </c>
      <c r="C548" s="28" t="s">
        <v>210</v>
      </c>
      <c r="D548" s="10" t="s">
        <v>12</v>
      </c>
      <c r="E548" s="10">
        <v>8</v>
      </c>
      <c r="F548" s="56">
        <v>135.71428571428572</v>
      </c>
      <c r="G548" s="126" t="s">
        <v>12</v>
      </c>
      <c r="H548" s="126">
        <v>8</v>
      </c>
      <c r="I548" s="102">
        <v>492.8</v>
      </c>
      <c r="J548" s="213" t="s">
        <v>1445</v>
      </c>
      <c r="K548" s="50"/>
    </row>
    <row r="549" spans="1:11" ht="45" x14ac:dyDescent="0.25">
      <c r="A549" s="22" t="s">
        <v>405</v>
      </c>
      <c r="B549" s="34" t="s">
        <v>1241</v>
      </c>
      <c r="C549" s="28" t="s">
        <v>212</v>
      </c>
      <c r="D549" s="10" t="s">
        <v>12</v>
      </c>
      <c r="E549" s="10">
        <v>8</v>
      </c>
      <c r="F549" s="56">
        <v>64.285714285714278</v>
      </c>
      <c r="G549" s="126" t="s">
        <v>12</v>
      </c>
      <c r="H549" s="126">
        <v>8</v>
      </c>
      <c r="I549" s="102">
        <v>134.19999999999999</v>
      </c>
      <c r="J549" s="213" t="s">
        <v>1445</v>
      </c>
      <c r="K549" s="50"/>
    </row>
    <row r="550" spans="1:11" ht="35.25" customHeight="1" x14ac:dyDescent="0.3">
      <c r="A550" s="22"/>
      <c r="B550" s="22" t="s">
        <v>1231</v>
      </c>
      <c r="C550" s="154" t="s">
        <v>875</v>
      </c>
      <c r="D550" s="155"/>
      <c r="E550" s="156"/>
      <c r="F550" s="56"/>
      <c r="G550" s="245"/>
      <c r="H550" s="91"/>
      <c r="I550" s="117">
        <f>SUM(I551:I572)</f>
        <v>10566.030729999997</v>
      </c>
      <c r="J550" s="20"/>
      <c r="K550" s="50"/>
    </row>
    <row r="551" spans="1:11" ht="36.75" customHeight="1" x14ac:dyDescent="0.25">
      <c r="A551" s="22"/>
      <c r="B551" s="22" t="s">
        <v>1242</v>
      </c>
      <c r="C551" s="43" t="s">
        <v>205</v>
      </c>
      <c r="D551" s="55"/>
      <c r="E551" s="57"/>
      <c r="F551" s="56"/>
      <c r="G551" s="238" t="s">
        <v>12</v>
      </c>
      <c r="H551" s="273">
        <v>3</v>
      </c>
      <c r="I551" s="102">
        <v>2052.5558099999998</v>
      </c>
      <c r="J551" s="313" t="s">
        <v>1471</v>
      </c>
      <c r="K551" s="50"/>
    </row>
    <row r="552" spans="1:11" ht="18.75" x14ac:dyDescent="0.25">
      <c r="A552" s="22"/>
      <c r="B552" s="22" t="s">
        <v>1243</v>
      </c>
      <c r="C552" s="43" t="s">
        <v>207</v>
      </c>
      <c r="D552" s="55"/>
      <c r="E552" s="57"/>
      <c r="F552" s="56"/>
      <c r="G552" s="238" t="s">
        <v>101</v>
      </c>
      <c r="H552" s="273">
        <v>3</v>
      </c>
      <c r="I552" s="102">
        <v>526.52679000000001</v>
      </c>
      <c r="J552" s="314"/>
      <c r="K552" s="50"/>
    </row>
    <row r="553" spans="1:11" ht="19.5" customHeight="1" x14ac:dyDescent="0.25">
      <c r="A553" s="22"/>
      <c r="B553" s="22" t="s">
        <v>1244</v>
      </c>
      <c r="C553" s="28" t="s">
        <v>214</v>
      </c>
      <c r="D553" s="44"/>
      <c r="E553" s="44"/>
      <c r="F553" s="56"/>
      <c r="G553" s="126" t="s">
        <v>12</v>
      </c>
      <c r="H553" s="126">
        <v>2</v>
      </c>
      <c r="I553" s="102">
        <v>1447.66876</v>
      </c>
      <c r="J553" s="314"/>
      <c r="K553" s="50"/>
    </row>
    <row r="554" spans="1:11" ht="37.5" x14ac:dyDescent="0.25">
      <c r="A554" s="22"/>
      <c r="B554" s="22" t="s">
        <v>1245</v>
      </c>
      <c r="C554" s="43" t="s">
        <v>876</v>
      </c>
      <c r="D554" s="44"/>
      <c r="E554" s="157"/>
      <c r="F554" s="56"/>
      <c r="G554" s="126" t="s">
        <v>101</v>
      </c>
      <c r="H554" s="274">
        <v>2</v>
      </c>
      <c r="I554" s="102">
        <v>2882.5303599999997</v>
      </c>
      <c r="J554" s="314"/>
      <c r="K554" s="50"/>
    </row>
    <row r="555" spans="1:11" ht="18.75" x14ac:dyDescent="0.25">
      <c r="A555" s="22"/>
      <c r="B555" s="22" t="s">
        <v>1246</v>
      </c>
      <c r="C555" s="158" t="s">
        <v>210</v>
      </c>
      <c r="D555" s="55"/>
      <c r="E555" s="57"/>
      <c r="F555" s="56"/>
      <c r="G555" s="238" t="s">
        <v>12</v>
      </c>
      <c r="H555" s="273">
        <v>5</v>
      </c>
      <c r="I555" s="102">
        <v>307.99999999999994</v>
      </c>
      <c r="J555" s="314"/>
      <c r="K555" s="50"/>
    </row>
    <row r="556" spans="1:11" ht="18.75" x14ac:dyDescent="0.25">
      <c r="A556" s="22"/>
      <c r="B556" s="22" t="s">
        <v>1247</v>
      </c>
      <c r="C556" s="158" t="s">
        <v>212</v>
      </c>
      <c r="D556" s="55"/>
      <c r="E556" s="57"/>
      <c r="F556" s="56"/>
      <c r="G556" s="238" t="s">
        <v>12</v>
      </c>
      <c r="H556" s="273">
        <v>5</v>
      </c>
      <c r="I556" s="102">
        <v>83.875</v>
      </c>
      <c r="J556" s="314"/>
      <c r="K556" s="50"/>
    </row>
    <row r="557" spans="1:11" ht="18.75" x14ac:dyDescent="0.25">
      <c r="A557" s="22"/>
      <c r="B557" s="22" t="s">
        <v>1248</v>
      </c>
      <c r="C557" s="159" t="s">
        <v>218</v>
      </c>
      <c r="D557" s="55"/>
      <c r="E557" s="57"/>
      <c r="F557" s="56"/>
      <c r="G557" s="238" t="s">
        <v>12</v>
      </c>
      <c r="H557" s="273">
        <v>6</v>
      </c>
      <c r="I557" s="102">
        <v>260.02230000000003</v>
      </c>
      <c r="J557" s="314"/>
      <c r="K557" s="50"/>
    </row>
    <row r="558" spans="1:11" ht="18.75" x14ac:dyDescent="0.25">
      <c r="A558" s="22"/>
      <c r="B558" s="22" t="s">
        <v>1249</v>
      </c>
      <c r="C558" s="159" t="s">
        <v>877</v>
      </c>
      <c r="D558" s="55"/>
      <c r="E558" s="57"/>
      <c r="F558" s="56"/>
      <c r="G558" s="238" t="s">
        <v>12</v>
      </c>
      <c r="H558" s="273">
        <v>10</v>
      </c>
      <c r="I558" s="102">
        <v>1605.0179000000001</v>
      </c>
      <c r="J558" s="314"/>
      <c r="K558" s="50"/>
    </row>
    <row r="559" spans="1:11" ht="18.75" x14ac:dyDescent="0.25">
      <c r="A559" s="22"/>
      <c r="B559" s="22" t="s">
        <v>1250</v>
      </c>
      <c r="C559" s="143" t="s">
        <v>878</v>
      </c>
      <c r="D559" s="55"/>
      <c r="E559" s="157"/>
      <c r="F559" s="56"/>
      <c r="G559" s="238" t="s">
        <v>12</v>
      </c>
      <c r="H559" s="274">
        <v>22</v>
      </c>
      <c r="I559" s="102">
        <v>123.16061999999999</v>
      </c>
      <c r="J559" s="314"/>
      <c r="K559" s="50"/>
    </row>
    <row r="560" spans="1:11" ht="18.75" x14ac:dyDescent="0.25">
      <c r="A560" s="22"/>
      <c r="B560" s="22" t="s">
        <v>1251</v>
      </c>
      <c r="C560" s="143" t="s">
        <v>879</v>
      </c>
      <c r="D560" s="44"/>
      <c r="E560" s="141"/>
      <c r="F560" s="56"/>
      <c r="G560" s="126" t="s">
        <v>154</v>
      </c>
      <c r="H560" s="263">
        <v>7.0000000000000007E-2</v>
      </c>
      <c r="I560" s="102">
        <v>38.500000000000007</v>
      </c>
      <c r="J560" s="314"/>
      <c r="K560" s="50"/>
    </row>
    <row r="561" spans="1:11" ht="18.75" x14ac:dyDescent="0.25">
      <c r="A561" s="22"/>
      <c r="B561" s="22" t="s">
        <v>1252</v>
      </c>
      <c r="C561" s="158" t="s">
        <v>187</v>
      </c>
      <c r="D561" s="44"/>
      <c r="E561" s="157"/>
      <c r="F561" s="56"/>
      <c r="G561" s="126" t="s">
        <v>12</v>
      </c>
      <c r="H561" s="274">
        <v>108</v>
      </c>
      <c r="I561" s="102">
        <v>583.3933199999999</v>
      </c>
      <c r="J561" s="314"/>
      <c r="K561" s="50"/>
    </row>
    <row r="562" spans="1:11" ht="18.75" x14ac:dyDescent="0.25">
      <c r="A562" s="22"/>
      <c r="B562" s="22" t="s">
        <v>1253</v>
      </c>
      <c r="C562" s="143" t="s">
        <v>880</v>
      </c>
      <c r="D562" s="44"/>
      <c r="E562" s="157"/>
      <c r="F562" s="56"/>
      <c r="G562" s="126" t="s">
        <v>12</v>
      </c>
      <c r="H562" s="274">
        <v>12</v>
      </c>
      <c r="I562" s="102">
        <v>50.76108</v>
      </c>
      <c r="J562" s="314"/>
      <c r="K562" s="50"/>
    </row>
    <row r="563" spans="1:11" ht="18.75" x14ac:dyDescent="0.25">
      <c r="A563" s="22"/>
      <c r="B563" s="22" t="s">
        <v>1254</v>
      </c>
      <c r="C563" s="143" t="s">
        <v>874</v>
      </c>
      <c r="D563" s="44"/>
      <c r="E563" s="157"/>
      <c r="F563" s="56"/>
      <c r="G563" s="126" t="s">
        <v>12</v>
      </c>
      <c r="H563" s="274">
        <v>15</v>
      </c>
      <c r="I563" s="102">
        <v>30.112500000000001</v>
      </c>
      <c r="J563" s="314"/>
      <c r="K563" s="50"/>
    </row>
    <row r="564" spans="1:11" ht="18.75" x14ac:dyDescent="0.25">
      <c r="A564" s="22"/>
      <c r="B564" s="22" t="s">
        <v>1255</v>
      </c>
      <c r="C564" s="143" t="s">
        <v>881</v>
      </c>
      <c r="D564" s="44"/>
      <c r="E564" s="157"/>
      <c r="F564" s="56"/>
      <c r="G564" s="126" t="s">
        <v>12</v>
      </c>
      <c r="H564" s="274">
        <v>12</v>
      </c>
      <c r="I564" s="102">
        <v>12.32784</v>
      </c>
      <c r="J564" s="314"/>
      <c r="K564" s="50"/>
    </row>
    <row r="565" spans="1:11" ht="18.75" x14ac:dyDescent="0.25">
      <c r="A565" s="22"/>
      <c r="B565" s="22" t="s">
        <v>1256</v>
      </c>
      <c r="C565" s="143" t="s">
        <v>513</v>
      </c>
      <c r="D565" s="160"/>
      <c r="E565" s="141"/>
      <c r="F565" s="56"/>
      <c r="G565" s="275" t="s">
        <v>154</v>
      </c>
      <c r="H565" s="263">
        <v>0.2</v>
      </c>
      <c r="I565" s="102">
        <v>412.5</v>
      </c>
      <c r="J565" s="314"/>
      <c r="K565" s="50"/>
    </row>
    <row r="566" spans="1:11" ht="18.75" x14ac:dyDescent="0.25">
      <c r="A566" s="22"/>
      <c r="B566" s="22" t="s">
        <v>1257</v>
      </c>
      <c r="C566" s="158" t="s">
        <v>392</v>
      </c>
      <c r="D566" s="44"/>
      <c r="E566" s="157"/>
      <c r="F566" s="56"/>
      <c r="G566" s="126" t="s">
        <v>12</v>
      </c>
      <c r="H566" s="274">
        <v>15</v>
      </c>
      <c r="I566" s="102">
        <v>23.777699999999999</v>
      </c>
      <c r="J566" s="314"/>
      <c r="K566" s="50"/>
    </row>
    <row r="567" spans="1:11" ht="18.75" x14ac:dyDescent="0.25">
      <c r="A567" s="22"/>
      <c r="B567" s="22" t="s">
        <v>1258</v>
      </c>
      <c r="C567" s="143" t="s">
        <v>882</v>
      </c>
      <c r="D567" s="44"/>
      <c r="E567" s="57"/>
      <c r="F567" s="56"/>
      <c r="G567" s="126" t="s">
        <v>12</v>
      </c>
      <c r="H567" s="273">
        <v>12</v>
      </c>
      <c r="I567" s="102">
        <v>12.964319999999999</v>
      </c>
      <c r="J567" s="314"/>
      <c r="K567" s="50"/>
    </row>
    <row r="568" spans="1:11" ht="18.75" x14ac:dyDescent="0.25">
      <c r="A568" s="22"/>
      <c r="B568" s="22" t="s">
        <v>1259</v>
      </c>
      <c r="C568" s="143" t="s">
        <v>393</v>
      </c>
      <c r="D568" s="44"/>
      <c r="E568" s="157"/>
      <c r="F568" s="56"/>
      <c r="G568" s="126" t="s">
        <v>12</v>
      </c>
      <c r="H568" s="274">
        <v>54</v>
      </c>
      <c r="I568" s="102">
        <v>30.17736</v>
      </c>
      <c r="J568" s="314"/>
      <c r="K568" s="50"/>
    </row>
    <row r="569" spans="1:11" ht="18.75" x14ac:dyDescent="0.25">
      <c r="A569" s="22"/>
      <c r="B569" s="22" t="s">
        <v>1260</v>
      </c>
      <c r="C569" s="143" t="s">
        <v>883</v>
      </c>
      <c r="D569" s="44"/>
      <c r="E569" s="157"/>
      <c r="F569" s="56"/>
      <c r="G569" s="126" t="s">
        <v>12</v>
      </c>
      <c r="H569" s="274">
        <v>27</v>
      </c>
      <c r="I569" s="102">
        <v>43.462710000000001</v>
      </c>
      <c r="J569" s="314"/>
      <c r="K569" s="50"/>
    </row>
    <row r="570" spans="1:11" ht="18.75" x14ac:dyDescent="0.25">
      <c r="A570" s="22"/>
      <c r="B570" s="22" t="s">
        <v>1261</v>
      </c>
      <c r="C570" s="136" t="s">
        <v>884</v>
      </c>
      <c r="D570" s="44"/>
      <c r="E570" s="57"/>
      <c r="F570" s="56"/>
      <c r="G570" s="126" t="s">
        <v>12</v>
      </c>
      <c r="H570" s="273">
        <v>12</v>
      </c>
      <c r="I570" s="102">
        <v>34.178520000000006</v>
      </c>
      <c r="J570" s="314"/>
      <c r="K570" s="50"/>
    </row>
    <row r="571" spans="1:11" ht="18.75" x14ac:dyDescent="0.25">
      <c r="A571" s="22"/>
      <c r="B571" s="22" t="s">
        <v>1262</v>
      </c>
      <c r="C571" s="143" t="s">
        <v>885</v>
      </c>
      <c r="D571" s="44"/>
      <c r="E571" s="157"/>
      <c r="F571" s="56"/>
      <c r="G571" s="126" t="s">
        <v>12</v>
      </c>
      <c r="H571" s="274">
        <v>2</v>
      </c>
      <c r="I571" s="102">
        <v>2.9464200000000003</v>
      </c>
      <c r="J571" s="314"/>
      <c r="K571" s="50"/>
    </row>
    <row r="572" spans="1:11" ht="18.75" x14ac:dyDescent="0.25">
      <c r="A572" s="22"/>
      <c r="B572" s="22" t="s">
        <v>1263</v>
      </c>
      <c r="C572" s="161" t="s">
        <v>886</v>
      </c>
      <c r="D572" s="44"/>
      <c r="E572" s="54"/>
      <c r="F572" s="56"/>
      <c r="G572" s="126" t="s">
        <v>12</v>
      </c>
      <c r="H572" s="274">
        <v>2</v>
      </c>
      <c r="I572" s="102">
        <v>1.57142</v>
      </c>
      <c r="J572" s="315"/>
      <c r="K572" s="50"/>
    </row>
    <row r="573" spans="1:11" ht="18.75" x14ac:dyDescent="0.3">
      <c r="A573" s="22"/>
      <c r="B573" s="21" t="s">
        <v>1264</v>
      </c>
      <c r="C573" s="162" t="s">
        <v>887</v>
      </c>
      <c r="D573" s="10"/>
      <c r="E573" s="10"/>
      <c r="F573" s="56"/>
      <c r="G573" s="245"/>
      <c r="H573" s="91"/>
      <c r="I573" s="117">
        <f>SUM(I574:I593)</f>
        <v>3613.9960700000006</v>
      </c>
      <c r="J573" s="50"/>
      <c r="K573" s="50"/>
    </row>
    <row r="574" spans="1:11" ht="37.5" x14ac:dyDescent="0.25">
      <c r="A574" s="22"/>
      <c r="B574" s="22" t="s">
        <v>1265</v>
      </c>
      <c r="C574" s="28" t="s">
        <v>214</v>
      </c>
      <c r="D574" s="44"/>
      <c r="E574" s="10"/>
      <c r="F574" s="56"/>
      <c r="G574" s="126" t="s">
        <v>12</v>
      </c>
      <c r="H574" s="126">
        <v>1</v>
      </c>
      <c r="I574" s="102">
        <v>723.83438000000001</v>
      </c>
      <c r="J574" s="316" t="s">
        <v>1472</v>
      </c>
      <c r="K574" s="50"/>
    </row>
    <row r="575" spans="1:11" ht="37.5" x14ac:dyDescent="0.25">
      <c r="A575" s="22"/>
      <c r="B575" s="22" t="s">
        <v>1268</v>
      </c>
      <c r="C575" s="43" t="s">
        <v>876</v>
      </c>
      <c r="D575" s="44"/>
      <c r="E575" s="157"/>
      <c r="F575" s="56"/>
      <c r="G575" s="126" t="s">
        <v>101</v>
      </c>
      <c r="H575" s="274">
        <v>1</v>
      </c>
      <c r="I575" s="102">
        <v>1441.2651799999999</v>
      </c>
      <c r="J575" s="317"/>
      <c r="K575" s="50"/>
    </row>
    <row r="576" spans="1:11" ht="18.75" x14ac:dyDescent="0.25">
      <c r="A576" s="22"/>
      <c r="B576" s="22" t="s">
        <v>1267</v>
      </c>
      <c r="C576" s="163" t="s">
        <v>210</v>
      </c>
      <c r="D576" s="164"/>
      <c r="E576" s="151"/>
      <c r="F576" s="56"/>
      <c r="G576" s="269" t="s">
        <v>31</v>
      </c>
      <c r="H576" s="276">
        <v>1</v>
      </c>
      <c r="I576" s="102">
        <v>61.599999999999994</v>
      </c>
      <c r="J576" s="317"/>
      <c r="K576" s="50"/>
    </row>
    <row r="577" spans="1:11" ht="18.75" x14ac:dyDescent="0.25">
      <c r="A577" s="22"/>
      <c r="B577" s="22" t="s">
        <v>1269</v>
      </c>
      <c r="C577" s="163" t="s">
        <v>212</v>
      </c>
      <c r="D577" s="164"/>
      <c r="E577" s="151"/>
      <c r="F577" s="56"/>
      <c r="G577" s="269" t="s">
        <v>31</v>
      </c>
      <c r="H577" s="276">
        <v>5</v>
      </c>
      <c r="I577" s="102">
        <v>83.875</v>
      </c>
      <c r="J577" s="317"/>
      <c r="K577" s="50"/>
    </row>
    <row r="578" spans="1:11" ht="18.75" x14ac:dyDescent="0.25">
      <c r="A578" s="22"/>
      <c r="B578" s="22" t="s">
        <v>1266</v>
      </c>
      <c r="C578" s="159" t="s">
        <v>888</v>
      </c>
      <c r="D578" s="55"/>
      <c r="E578" s="57"/>
      <c r="F578" s="56"/>
      <c r="G578" s="238" t="s">
        <v>12</v>
      </c>
      <c r="H578" s="273">
        <v>5</v>
      </c>
      <c r="I578" s="102">
        <v>802.50895000000003</v>
      </c>
      <c r="J578" s="317"/>
      <c r="K578" s="50"/>
    </row>
    <row r="579" spans="1:11" ht="18.75" x14ac:dyDescent="0.25">
      <c r="A579" s="22"/>
      <c r="B579" s="22" t="s">
        <v>1270</v>
      </c>
      <c r="C579" s="159" t="s">
        <v>889</v>
      </c>
      <c r="D579" s="55"/>
      <c r="E579" s="57"/>
      <c r="F579" s="56"/>
      <c r="G579" s="238" t="s">
        <v>12</v>
      </c>
      <c r="H579" s="273">
        <v>3</v>
      </c>
      <c r="I579" s="102">
        <v>130.01115000000001</v>
      </c>
      <c r="J579" s="317"/>
      <c r="K579" s="50"/>
    </row>
    <row r="580" spans="1:11" ht="18.75" x14ac:dyDescent="0.25">
      <c r="A580" s="22"/>
      <c r="B580" s="22" t="s">
        <v>1186</v>
      </c>
      <c r="C580" s="143" t="s">
        <v>885</v>
      </c>
      <c r="D580" s="44"/>
      <c r="E580" s="157"/>
      <c r="F580" s="56"/>
      <c r="G580" s="126" t="s">
        <v>12</v>
      </c>
      <c r="H580" s="274">
        <v>2</v>
      </c>
      <c r="I580" s="102">
        <v>2.9464200000000003</v>
      </c>
      <c r="J580" s="317"/>
      <c r="K580" s="50"/>
    </row>
    <row r="581" spans="1:11" ht="18.75" x14ac:dyDescent="0.25">
      <c r="A581" s="22"/>
      <c r="B581" s="22" t="s">
        <v>1271</v>
      </c>
      <c r="C581" s="143" t="s">
        <v>880</v>
      </c>
      <c r="D581" s="44"/>
      <c r="E581" s="157"/>
      <c r="F581" s="56"/>
      <c r="G581" s="126" t="s">
        <v>12</v>
      </c>
      <c r="H581" s="274">
        <v>6</v>
      </c>
      <c r="I581" s="102">
        <v>25.38054</v>
      </c>
      <c r="J581" s="317"/>
      <c r="K581" s="50"/>
    </row>
    <row r="582" spans="1:11" ht="18.75" x14ac:dyDescent="0.25">
      <c r="A582" s="22"/>
      <c r="B582" s="22" t="s">
        <v>1272</v>
      </c>
      <c r="C582" s="143" t="s">
        <v>890</v>
      </c>
      <c r="D582" s="44"/>
      <c r="E582" s="157"/>
      <c r="F582" s="56"/>
      <c r="G582" s="126" t="s">
        <v>12</v>
      </c>
      <c r="H582" s="274">
        <v>3</v>
      </c>
      <c r="I582" s="102">
        <v>6.0225</v>
      </c>
      <c r="J582" s="317"/>
      <c r="K582" s="50"/>
    </row>
    <row r="583" spans="1:11" ht="18.75" x14ac:dyDescent="0.25">
      <c r="A583" s="22"/>
      <c r="B583" s="22" t="s">
        <v>1273</v>
      </c>
      <c r="C583" s="136" t="s">
        <v>891</v>
      </c>
      <c r="D583" s="44"/>
      <c r="E583" s="57"/>
      <c r="F583" s="56"/>
      <c r="G583" s="126" t="s">
        <v>12</v>
      </c>
      <c r="H583" s="273">
        <v>2</v>
      </c>
      <c r="I583" s="102">
        <v>11.19642</v>
      </c>
      <c r="J583" s="317"/>
      <c r="K583" s="50"/>
    </row>
    <row r="584" spans="1:11" ht="18.75" x14ac:dyDescent="0.25">
      <c r="A584" s="22"/>
      <c r="B584" s="22" t="s">
        <v>1274</v>
      </c>
      <c r="C584" s="158" t="s">
        <v>886</v>
      </c>
      <c r="D584" s="44"/>
      <c r="E584" s="157"/>
      <c r="F584" s="56"/>
      <c r="G584" s="126" t="s">
        <v>12</v>
      </c>
      <c r="H584" s="274">
        <v>2</v>
      </c>
      <c r="I584" s="102">
        <v>1.57142</v>
      </c>
      <c r="J584" s="317"/>
      <c r="K584" s="50"/>
    </row>
    <row r="585" spans="1:11" ht="18.75" x14ac:dyDescent="0.25">
      <c r="A585" s="22"/>
      <c r="B585" s="22" t="s">
        <v>1275</v>
      </c>
      <c r="C585" s="158" t="s">
        <v>187</v>
      </c>
      <c r="D585" s="44"/>
      <c r="E585" s="157"/>
      <c r="F585" s="56"/>
      <c r="G585" s="126" t="s">
        <v>12</v>
      </c>
      <c r="H585" s="274">
        <v>36</v>
      </c>
      <c r="I585" s="102">
        <v>194.46444</v>
      </c>
      <c r="J585" s="317"/>
      <c r="K585" s="50"/>
    </row>
    <row r="586" spans="1:11" ht="18.75" x14ac:dyDescent="0.25">
      <c r="A586" s="22"/>
      <c r="B586" s="22" t="s">
        <v>1276</v>
      </c>
      <c r="C586" s="143" t="s">
        <v>892</v>
      </c>
      <c r="D586" s="55"/>
      <c r="E586" s="157"/>
      <c r="F586" s="56"/>
      <c r="G586" s="238" t="s">
        <v>12</v>
      </c>
      <c r="H586" s="274">
        <v>10</v>
      </c>
      <c r="I586" s="102">
        <v>55.982099999999996</v>
      </c>
      <c r="J586" s="317"/>
      <c r="K586" s="50"/>
    </row>
    <row r="587" spans="1:11" ht="18.75" x14ac:dyDescent="0.25">
      <c r="A587" s="22"/>
      <c r="B587" s="22" t="s">
        <v>1277</v>
      </c>
      <c r="C587" s="143" t="s">
        <v>881</v>
      </c>
      <c r="D587" s="44"/>
      <c r="E587" s="57"/>
      <c r="F587" s="56"/>
      <c r="G587" s="126" t="s">
        <v>12</v>
      </c>
      <c r="H587" s="273">
        <v>6</v>
      </c>
      <c r="I587" s="102">
        <v>6.1639200000000001</v>
      </c>
      <c r="J587" s="317"/>
      <c r="K587" s="50"/>
    </row>
    <row r="588" spans="1:11" ht="18.75" x14ac:dyDescent="0.25">
      <c r="A588" s="22"/>
      <c r="B588" s="22" t="s">
        <v>1278</v>
      </c>
      <c r="C588" s="136" t="s">
        <v>884</v>
      </c>
      <c r="D588" s="44"/>
      <c r="E588" s="57"/>
      <c r="F588" s="56"/>
      <c r="G588" s="126" t="s">
        <v>12</v>
      </c>
      <c r="H588" s="273">
        <v>6</v>
      </c>
      <c r="I588" s="102">
        <v>17.089260000000003</v>
      </c>
      <c r="J588" s="317"/>
      <c r="K588" s="50"/>
    </row>
    <row r="589" spans="1:11" ht="18.75" x14ac:dyDescent="0.25">
      <c r="A589" s="22"/>
      <c r="B589" s="22" t="s">
        <v>1279</v>
      </c>
      <c r="C589" s="143" t="s">
        <v>882</v>
      </c>
      <c r="D589" s="44"/>
      <c r="E589" s="57"/>
      <c r="F589" s="56"/>
      <c r="G589" s="126" t="s">
        <v>12</v>
      </c>
      <c r="H589" s="273">
        <v>6</v>
      </c>
      <c r="I589" s="102">
        <v>6.4821599999999995</v>
      </c>
      <c r="J589" s="317"/>
      <c r="K589" s="50"/>
    </row>
    <row r="590" spans="1:11" ht="18.75" x14ac:dyDescent="0.25">
      <c r="A590" s="22"/>
      <c r="B590" s="22" t="s">
        <v>1280</v>
      </c>
      <c r="C590" s="143" t="s">
        <v>893</v>
      </c>
      <c r="D590" s="44"/>
      <c r="E590" s="141"/>
      <c r="F590" s="56"/>
      <c r="G590" s="126" t="s">
        <v>154</v>
      </c>
      <c r="H590" s="263">
        <v>2.5999999999999999E-2</v>
      </c>
      <c r="I590" s="102">
        <v>14.3</v>
      </c>
      <c r="J590" s="317"/>
      <c r="K590" s="50"/>
    </row>
    <row r="591" spans="1:11" ht="18.75" x14ac:dyDescent="0.25">
      <c r="A591" s="22"/>
      <c r="B591" s="22" t="s">
        <v>1281</v>
      </c>
      <c r="C591" s="153" t="s">
        <v>392</v>
      </c>
      <c r="D591" s="165"/>
      <c r="E591" s="166"/>
      <c r="F591" s="56"/>
      <c r="G591" s="277" t="s">
        <v>31</v>
      </c>
      <c r="H591" s="278">
        <v>3</v>
      </c>
      <c r="I591" s="102">
        <v>4.7555399999999999</v>
      </c>
      <c r="J591" s="317"/>
      <c r="K591" s="50"/>
    </row>
    <row r="592" spans="1:11" ht="18.75" x14ac:dyDescent="0.25">
      <c r="A592" s="22"/>
      <c r="B592" s="22" t="s">
        <v>1282</v>
      </c>
      <c r="C592" s="167" t="s">
        <v>151</v>
      </c>
      <c r="D592" s="147"/>
      <c r="E592" s="168"/>
      <c r="F592" s="56"/>
      <c r="G592" s="268" t="s">
        <v>31</v>
      </c>
      <c r="H592" s="279">
        <v>18</v>
      </c>
      <c r="I592" s="102">
        <v>10.05912</v>
      </c>
      <c r="J592" s="317"/>
      <c r="K592" s="50"/>
    </row>
    <row r="593" spans="1:11" ht="18.75" x14ac:dyDescent="0.25">
      <c r="A593" s="22"/>
      <c r="B593" s="22" t="s">
        <v>1283</v>
      </c>
      <c r="C593" s="143" t="s">
        <v>883</v>
      </c>
      <c r="D593" s="44"/>
      <c r="E593" s="157"/>
      <c r="F593" s="56"/>
      <c r="G593" s="126" t="s">
        <v>12</v>
      </c>
      <c r="H593" s="274">
        <v>9</v>
      </c>
      <c r="I593" s="102">
        <v>14.48757</v>
      </c>
      <c r="J593" s="318"/>
      <c r="K593" s="50"/>
    </row>
    <row r="594" spans="1:11" ht="37.5" x14ac:dyDescent="0.25">
      <c r="A594" s="22"/>
      <c r="B594" s="21" t="s">
        <v>1284</v>
      </c>
      <c r="C594" s="169" t="s">
        <v>894</v>
      </c>
      <c r="D594" s="44"/>
      <c r="E594" s="54"/>
      <c r="F594" s="56"/>
      <c r="G594" s="126"/>
      <c r="H594" s="274"/>
      <c r="I594" s="117">
        <f>SUM(I595:I608)</f>
        <v>2371.2721699999997</v>
      </c>
      <c r="J594" s="50"/>
      <c r="K594" s="50"/>
    </row>
    <row r="595" spans="1:11" ht="37.5" x14ac:dyDescent="0.25">
      <c r="A595" s="22"/>
      <c r="B595" s="22" t="s">
        <v>1285</v>
      </c>
      <c r="C595" s="43" t="s">
        <v>895</v>
      </c>
      <c r="D595" s="44"/>
      <c r="E595" s="54"/>
      <c r="F595" s="56"/>
      <c r="G595" s="126" t="s">
        <v>12</v>
      </c>
      <c r="H595" s="274">
        <v>11</v>
      </c>
      <c r="I595" s="102">
        <v>1080.3571899999999</v>
      </c>
      <c r="J595" s="316" t="s">
        <v>1473</v>
      </c>
      <c r="K595" s="50"/>
    </row>
    <row r="596" spans="1:11" ht="18.75" x14ac:dyDescent="0.25">
      <c r="A596" s="22"/>
      <c r="B596" s="22" t="s">
        <v>1286</v>
      </c>
      <c r="C596" s="43" t="s">
        <v>896</v>
      </c>
      <c r="D596" s="170"/>
      <c r="E596" s="54"/>
      <c r="F596" s="56"/>
      <c r="G596" s="280" t="s">
        <v>101</v>
      </c>
      <c r="H596" s="274">
        <v>2</v>
      </c>
      <c r="I596" s="102">
        <v>98.214280000000002</v>
      </c>
      <c r="J596" s="317"/>
      <c r="K596" s="50"/>
    </row>
    <row r="597" spans="1:11" ht="18.75" x14ac:dyDescent="0.25">
      <c r="A597" s="22"/>
      <c r="B597" s="22" t="s">
        <v>1287</v>
      </c>
      <c r="C597" s="43" t="s">
        <v>897</v>
      </c>
      <c r="D597" s="170"/>
      <c r="E597" s="54"/>
      <c r="F597" s="56"/>
      <c r="G597" s="280" t="s">
        <v>101</v>
      </c>
      <c r="H597" s="274">
        <v>2</v>
      </c>
      <c r="I597" s="102">
        <v>98.214280000000002</v>
      </c>
      <c r="J597" s="317"/>
      <c r="K597" s="50"/>
    </row>
    <row r="598" spans="1:11" ht="18.75" x14ac:dyDescent="0.25">
      <c r="A598" s="22"/>
      <c r="B598" s="22" t="s">
        <v>1288</v>
      </c>
      <c r="C598" s="43" t="s">
        <v>898</v>
      </c>
      <c r="D598" s="170"/>
      <c r="E598" s="54"/>
      <c r="F598" s="56"/>
      <c r="G598" s="280" t="s">
        <v>101</v>
      </c>
      <c r="H598" s="274">
        <v>1</v>
      </c>
      <c r="I598" s="102">
        <v>49.107140000000001</v>
      </c>
      <c r="J598" s="317"/>
      <c r="K598" s="50"/>
    </row>
    <row r="599" spans="1:11" ht="18.75" x14ac:dyDescent="0.25">
      <c r="A599" s="22"/>
      <c r="B599" s="22" t="s">
        <v>1181</v>
      </c>
      <c r="C599" s="158" t="s">
        <v>374</v>
      </c>
      <c r="D599" s="171"/>
      <c r="E599" s="172"/>
      <c r="F599" s="56"/>
      <c r="G599" s="281" t="s">
        <v>31</v>
      </c>
      <c r="H599" s="282">
        <v>14</v>
      </c>
      <c r="I599" s="102">
        <v>78.374940000000009</v>
      </c>
      <c r="J599" s="317"/>
      <c r="K599" s="50"/>
    </row>
    <row r="600" spans="1:11" ht="18.75" x14ac:dyDescent="0.25">
      <c r="A600" s="22"/>
      <c r="B600" s="22" t="s">
        <v>1289</v>
      </c>
      <c r="C600" s="136" t="s">
        <v>899</v>
      </c>
      <c r="D600" s="171"/>
      <c r="E600" s="173"/>
      <c r="F600" s="56"/>
      <c r="G600" s="281" t="s">
        <v>31</v>
      </c>
      <c r="H600" s="273">
        <v>14</v>
      </c>
      <c r="I600" s="102">
        <v>1.65004</v>
      </c>
      <c r="J600" s="317"/>
      <c r="K600" s="50"/>
    </row>
    <row r="601" spans="1:11" ht="18.75" x14ac:dyDescent="0.25">
      <c r="A601" s="22"/>
      <c r="B601" s="22" t="s">
        <v>1290</v>
      </c>
      <c r="C601" s="158" t="s">
        <v>187</v>
      </c>
      <c r="D601" s="44"/>
      <c r="E601" s="54"/>
      <c r="F601" s="56"/>
      <c r="G601" s="126" t="s">
        <v>12</v>
      </c>
      <c r="H601" s="274">
        <v>48</v>
      </c>
      <c r="I601" s="102">
        <v>259.28591999999998</v>
      </c>
      <c r="J601" s="317"/>
      <c r="K601" s="50"/>
    </row>
    <row r="602" spans="1:11" ht="18.75" x14ac:dyDescent="0.25">
      <c r="A602" s="22"/>
      <c r="B602" s="22" t="s">
        <v>1184</v>
      </c>
      <c r="C602" s="143" t="s">
        <v>880</v>
      </c>
      <c r="D602" s="44"/>
      <c r="E602" s="54"/>
      <c r="F602" s="56"/>
      <c r="G602" s="126" t="s">
        <v>12</v>
      </c>
      <c r="H602" s="274">
        <v>24</v>
      </c>
      <c r="I602" s="102">
        <v>101.52216</v>
      </c>
      <c r="J602" s="317"/>
      <c r="K602" s="50"/>
    </row>
    <row r="603" spans="1:11" ht="18.75" x14ac:dyDescent="0.25">
      <c r="A603" s="22"/>
      <c r="B603" s="22" t="s">
        <v>1291</v>
      </c>
      <c r="C603" s="143" t="s">
        <v>883</v>
      </c>
      <c r="D603" s="44"/>
      <c r="E603" s="54"/>
      <c r="F603" s="56"/>
      <c r="G603" s="126" t="s">
        <v>12</v>
      </c>
      <c r="H603" s="274">
        <v>24</v>
      </c>
      <c r="I603" s="102">
        <v>38.633520000000004</v>
      </c>
      <c r="J603" s="317"/>
      <c r="K603" s="50"/>
    </row>
    <row r="604" spans="1:11" ht="18.75" x14ac:dyDescent="0.25">
      <c r="A604" s="22"/>
      <c r="B604" s="22" t="s">
        <v>1292</v>
      </c>
      <c r="C604" s="143" t="s">
        <v>393</v>
      </c>
      <c r="D604" s="44"/>
      <c r="E604" s="54"/>
      <c r="F604" s="56"/>
      <c r="G604" s="126" t="s">
        <v>12</v>
      </c>
      <c r="H604" s="274">
        <v>30</v>
      </c>
      <c r="I604" s="102">
        <v>16.7652</v>
      </c>
      <c r="J604" s="317"/>
      <c r="K604" s="50"/>
    </row>
    <row r="605" spans="1:11" ht="18.75" x14ac:dyDescent="0.25">
      <c r="A605" s="22"/>
      <c r="B605" s="22" t="s">
        <v>1293</v>
      </c>
      <c r="C605" s="174" t="s">
        <v>900</v>
      </c>
      <c r="D605" s="175"/>
      <c r="E605" s="176"/>
      <c r="F605" s="56"/>
      <c r="G605" s="283" t="s">
        <v>12</v>
      </c>
      <c r="H605" s="284">
        <v>6</v>
      </c>
      <c r="I605" s="102">
        <v>100.11966000000001</v>
      </c>
      <c r="J605" s="317"/>
      <c r="K605" s="50"/>
    </row>
    <row r="606" spans="1:11" ht="18.75" x14ac:dyDescent="0.25">
      <c r="A606" s="22"/>
      <c r="B606" s="22" t="s">
        <v>1294</v>
      </c>
      <c r="C606" s="143" t="s">
        <v>513</v>
      </c>
      <c r="D606" s="44"/>
      <c r="E606" s="177"/>
      <c r="F606" s="56"/>
      <c r="G606" s="126" t="s">
        <v>154</v>
      </c>
      <c r="H606" s="285">
        <v>0.2</v>
      </c>
      <c r="I606" s="102">
        <v>412.5</v>
      </c>
      <c r="J606" s="317"/>
      <c r="K606" s="50"/>
    </row>
    <row r="607" spans="1:11" ht="18.75" x14ac:dyDescent="0.25">
      <c r="A607" s="22"/>
      <c r="B607" s="22" t="s">
        <v>1295</v>
      </c>
      <c r="C607" s="143" t="s">
        <v>881</v>
      </c>
      <c r="D607" s="44"/>
      <c r="E607" s="173"/>
      <c r="F607" s="56"/>
      <c r="G607" s="126" t="s">
        <v>12</v>
      </c>
      <c r="H607" s="273">
        <v>12</v>
      </c>
      <c r="I607" s="102">
        <v>12.32784</v>
      </c>
      <c r="J607" s="317"/>
      <c r="K607" s="50"/>
    </row>
    <row r="608" spans="1:11" ht="18.75" x14ac:dyDescent="0.25">
      <c r="A608" s="22"/>
      <c r="B608" s="22" t="s">
        <v>1296</v>
      </c>
      <c r="C608" s="143" t="s">
        <v>893</v>
      </c>
      <c r="D608" s="44"/>
      <c r="E608" s="178"/>
      <c r="F608" s="56"/>
      <c r="G608" s="126" t="s">
        <v>154</v>
      </c>
      <c r="H608" s="263">
        <v>4.3999999999999997E-2</v>
      </c>
      <c r="I608" s="102">
        <v>24.2</v>
      </c>
      <c r="J608" s="318"/>
      <c r="K608" s="50"/>
    </row>
    <row r="609" spans="1:11" ht="18.75" x14ac:dyDescent="0.3">
      <c r="A609" s="22"/>
      <c r="B609" s="21" t="s">
        <v>1297</v>
      </c>
      <c r="C609" s="179" t="s">
        <v>901</v>
      </c>
      <c r="D609" s="155"/>
      <c r="E609" s="156"/>
      <c r="F609" s="56"/>
      <c r="G609" s="245"/>
      <c r="H609" s="91"/>
      <c r="I609" s="117">
        <f>SUM(I610:I623)</f>
        <v>2728.9517856000007</v>
      </c>
      <c r="J609" s="50"/>
      <c r="K609" s="50"/>
    </row>
    <row r="610" spans="1:11" ht="37.5" x14ac:dyDescent="0.25">
      <c r="A610" s="22"/>
      <c r="B610" s="22" t="s">
        <v>1298</v>
      </c>
      <c r="C610" s="43" t="s">
        <v>205</v>
      </c>
      <c r="D610" s="44"/>
      <c r="E610" s="54"/>
      <c r="F610" s="56"/>
      <c r="G610" s="126" t="s">
        <v>12</v>
      </c>
      <c r="H610" s="274">
        <v>3</v>
      </c>
      <c r="I610" s="102">
        <v>2052.5558099999998</v>
      </c>
      <c r="J610" s="50"/>
      <c r="K610" s="50"/>
    </row>
    <row r="611" spans="1:11" ht="18.75" x14ac:dyDescent="0.25">
      <c r="A611" s="22"/>
      <c r="B611" s="22" t="s">
        <v>1299</v>
      </c>
      <c r="C611" s="158" t="s">
        <v>210</v>
      </c>
      <c r="D611" s="44"/>
      <c r="E611" s="54"/>
      <c r="F611" s="56"/>
      <c r="G611" s="126" t="s">
        <v>12</v>
      </c>
      <c r="H611" s="274">
        <v>3</v>
      </c>
      <c r="I611" s="102">
        <v>184.79999999999998</v>
      </c>
      <c r="J611" s="316" t="s">
        <v>1474</v>
      </c>
      <c r="K611" s="50"/>
    </row>
    <row r="612" spans="1:11" ht="18.75" x14ac:dyDescent="0.25">
      <c r="A612" s="22"/>
      <c r="B612" s="22" t="s">
        <v>1300</v>
      </c>
      <c r="C612" s="158" t="s">
        <v>212</v>
      </c>
      <c r="D612" s="44"/>
      <c r="E612" s="54"/>
      <c r="F612" s="56"/>
      <c r="G612" s="126" t="s">
        <v>12</v>
      </c>
      <c r="H612" s="274">
        <v>3</v>
      </c>
      <c r="I612" s="102">
        <v>50.325000000000003</v>
      </c>
      <c r="J612" s="317"/>
      <c r="K612" s="50"/>
    </row>
    <row r="613" spans="1:11" ht="18.75" x14ac:dyDescent="0.25">
      <c r="A613" s="22"/>
      <c r="B613" s="22" t="s">
        <v>1301</v>
      </c>
      <c r="C613" s="158" t="s">
        <v>187</v>
      </c>
      <c r="D613" s="44"/>
      <c r="E613" s="54"/>
      <c r="F613" s="56"/>
      <c r="G613" s="126" t="s">
        <v>12</v>
      </c>
      <c r="H613" s="274">
        <v>24</v>
      </c>
      <c r="I613" s="102">
        <v>129.64295999999999</v>
      </c>
      <c r="J613" s="317"/>
      <c r="K613" s="50"/>
    </row>
    <row r="614" spans="1:11" ht="18.75" x14ac:dyDescent="0.25">
      <c r="A614" s="22"/>
      <c r="B614" s="22" t="s">
        <v>1302</v>
      </c>
      <c r="C614" s="158" t="s">
        <v>392</v>
      </c>
      <c r="D614" s="44"/>
      <c r="E614" s="54"/>
      <c r="F614" s="56"/>
      <c r="G614" s="126" t="s">
        <v>12</v>
      </c>
      <c r="H614" s="274">
        <v>6</v>
      </c>
      <c r="I614" s="102">
        <v>9.5110799999999998</v>
      </c>
      <c r="J614" s="317"/>
      <c r="K614" s="50"/>
    </row>
    <row r="615" spans="1:11" ht="18.75" x14ac:dyDescent="0.25">
      <c r="A615" s="22"/>
      <c r="B615" s="22" t="s">
        <v>1303</v>
      </c>
      <c r="C615" s="143" t="s">
        <v>393</v>
      </c>
      <c r="D615" s="44"/>
      <c r="E615" s="54"/>
      <c r="F615" s="56"/>
      <c r="G615" s="126" t="s">
        <v>12</v>
      </c>
      <c r="H615" s="274">
        <v>12</v>
      </c>
      <c r="I615" s="102">
        <v>6.70608</v>
      </c>
      <c r="J615" s="317"/>
      <c r="K615" s="50"/>
    </row>
    <row r="616" spans="1:11" ht="18.75" x14ac:dyDescent="0.25">
      <c r="A616" s="22"/>
      <c r="B616" s="22" t="s">
        <v>1304</v>
      </c>
      <c r="C616" s="143" t="s">
        <v>883</v>
      </c>
      <c r="D616" s="44"/>
      <c r="E616" s="54"/>
      <c r="F616" s="56"/>
      <c r="G616" s="126" t="s">
        <v>12</v>
      </c>
      <c r="H616" s="274">
        <v>6</v>
      </c>
      <c r="I616" s="102">
        <v>9.6583800000000011</v>
      </c>
      <c r="J616" s="317"/>
      <c r="K616" s="50"/>
    </row>
    <row r="617" spans="1:11" ht="18.75" x14ac:dyDescent="0.25">
      <c r="A617" s="22"/>
      <c r="B617" s="22" t="s">
        <v>1305</v>
      </c>
      <c r="C617" s="143" t="s">
        <v>880</v>
      </c>
      <c r="D617" s="44"/>
      <c r="E617" s="54"/>
      <c r="F617" s="56"/>
      <c r="G617" s="126" t="s">
        <v>12</v>
      </c>
      <c r="H617" s="274">
        <v>6</v>
      </c>
      <c r="I617" s="102">
        <v>25.38054</v>
      </c>
      <c r="J617" s="317"/>
      <c r="K617" s="50"/>
    </row>
    <row r="618" spans="1:11" ht="18.75" x14ac:dyDescent="0.25">
      <c r="A618" s="22"/>
      <c r="B618" s="22" t="s">
        <v>1306</v>
      </c>
      <c r="C618" s="143" t="s">
        <v>902</v>
      </c>
      <c r="D618" s="44"/>
      <c r="E618" s="54"/>
      <c r="F618" s="56"/>
      <c r="G618" s="126" t="s">
        <v>12</v>
      </c>
      <c r="H618" s="274">
        <v>3</v>
      </c>
      <c r="I618" s="102">
        <v>2.5073999999999996</v>
      </c>
      <c r="J618" s="317"/>
      <c r="K618" s="50"/>
    </row>
    <row r="619" spans="1:11" ht="18.75" x14ac:dyDescent="0.25">
      <c r="A619" s="22"/>
      <c r="B619" s="22" t="s">
        <v>1307</v>
      </c>
      <c r="C619" s="39" t="s">
        <v>903</v>
      </c>
      <c r="D619" s="44"/>
      <c r="E619" s="44"/>
      <c r="F619" s="56"/>
      <c r="G619" s="126" t="s">
        <v>12</v>
      </c>
      <c r="H619" s="126">
        <v>3</v>
      </c>
      <c r="I619" s="102">
        <v>2.5073999999999996</v>
      </c>
      <c r="J619" s="317"/>
      <c r="K619" s="50"/>
    </row>
    <row r="620" spans="1:11" ht="18.75" x14ac:dyDescent="0.25">
      <c r="A620" s="22"/>
      <c r="B620" s="22" t="s">
        <v>1308</v>
      </c>
      <c r="C620" s="159" t="s">
        <v>904</v>
      </c>
      <c r="D620" s="55"/>
      <c r="E620" s="156"/>
      <c r="F620" s="56"/>
      <c r="G620" s="238" t="s">
        <v>154</v>
      </c>
      <c r="H620" s="286">
        <v>0.36</v>
      </c>
      <c r="I620" s="102">
        <v>236.89285559999999</v>
      </c>
      <c r="J620" s="317"/>
      <c r="K620" s="50"/>
    </row>
    <row r="621" spans="1:11" ht="18.75" x14ac:dyDescent="0.25">
      <c r="A621" s="22"/>
      <c r="B621" s="22" t="s">
        <v>1309</v>
      </c>
      <c r="C621" s="158" t="s">
        <v>891</v>
      </c>
      <c r="D621" s="44"/>
      <c r="E621" s="173"/>
      <c r="F621" s="56"/>
      <c r="G621" s="126" t="s">
        <v>12</v>
      </c>
      <c r="H621" s="273">
        <v>2</v>
      </c>
      <c r="I621" s="102">
        <v>11.19642</v>
      </c>
      <c r="J621" s="317"/>
      <c r="K621" s="50"/>
    </row>
    <row r="622" spans="1:11" ht="18.75" x14ac:dyDescent="0.25">
      <c r="A622" s="22"/>
      <c r="B622" s="22" t="s">
        <v>1310</v>
      </c>
      <c r="C622" s="143" t="s">
        <v>885</v>
      </c>
      <c r="D622" s="44"/>
      <c r="E622" s="173"/>
      <c r="F622" s="56"/>
      <c r="G622" s="126" t="s">
        <v>12</v>
      </c>
      <c r="H622" s="273">
        <v>2</v>
      </c>
      <c r="I622" s="102">
        <v>2.9464200000000003</v>
      </c>
      <c r="J622" s="317"/>
      <c r="K622" s="50"/>
    </row>
    <row r="623" spans="1:11" ht="18.75" x14ac:dyDescent="0.25">
      <c r="A623" s="22"/>
      <c r="B623" s="22" t="s">
        <v>1311</v>
      </c>
      <c r="C623" s="143" t="s">
        <v>882</v>
      </c>
      <c r="D623" s="44"/>
      <c r="E623" s="54"/>
      <c r="F623" s="56"/>
      <c r="G623" s="126" t="s">
        <v>12</v>
      </c>
      <c r="H623" s="274">
        <v>4</v>
      </c>
      <c r="I623" s="102">
        <v>4.3214399999999999</v>
      </c>
      <c r="J623" s="318"/>
      <c r="K623" s="50"/>
    </row>
    <row r="624" spans="1:11" ht="34.5" customHeight="1" x14ac:dyDescent="0.3">
      <c r="A624" s="196" t="s">
        <v>406</v>
      </c>
      <c r="B624" s="206"/>
      <c r="C624" s="80" t="s">
        <v>407</v>
      </c>
      <c r="D624" s="126"/>
      <c r="E624" s="126"/>
      <c r="F624" s="197">
        <f>F625+F638</f>
        <v>8572.7258928571428</v>
      </c>
      <c r="G624" s="197"/>
      <c r="H624" s="91"/>
      <c r="I624" s="197">
        <f>I625+I638</f>
        <v>14437.68579</v>
      </c>
      <c r="J624" s="99"/>
      <c r="K624" s="50"/>
    </row>
    <row r="625" spans="1:11" ht="30.75" customHeight="1" x14ac:dyDescent="0.3">
      <c r="A625" s="21" t="s">
        <v>408</v>
      </c>
      <c r="B625" s="33" t="s">
        <v>1318</v>
      </c>
      <c r="C625" s="16" t="s">
        <v>409</v>
      </c>
      <c r="D625" s="10"/>
      <c r="E625" s="10"/>
      <c r="F625" s="46">
        <f>SUM(F626:F637)</f>
        <v>7263.7901785714275</v>
      </c>
      <c r="G625" s="197"/>
      <c r="H625" s="91"/>
      <c r="I625" s="197">
        <f>SUM(I626:I637)</f>
        <v>11865.20025</v>
      </c>
      <c r="J625" s="50"/>
      <c r="K625" s="50"/>
    </row>
    <row r="626" spans="1:11" ht="46.5" customHeight="1" x14ac:dyDescent="0.25">
      <c r="A626" s="22" t="s">
        <v>410</v>
      </c>
      <c r="B626" s="34" t="s">
        <v>1319</v>
      </c>
      <c r="C626" s="28" t="s">
        <v>411</v>
      </c>
      <c r="D626" s="10" t="s">
        <v>12</v>
      </c>
      <c r="E626" s="10">
        <v>57</v>
      </c>
      <c r="F626" s="56">
        <v>4246.6526785714286</v>
      </c>
      <c r="G626" s="126" t="s">
        <v>12</v>
      </c>
      <c r="H626" s="126">
        <v>57</v>
      </c>
      <c r="I626" s="102">
        <v>8397.3215099999998</v>
      </c>
      <c r="J626" s="213" t="s">
        <v>1445</v>
      </c>
      <c r="K626" s="50"/>
    </row>
    <row r="627" spans="1:11" ht="45" customHeight="1" x14ac:dyDescent="0.25">
      <c r="A627" s="22" t="s">
        <v>412</v>
      </c>
      <c r="B627" s="34" t="s">
        <v>1320</v>
      </c>
      <c r="C627" s="28" t="s">
        <v>413</v>
      </c>
      <c r="D627" s="10" t="s">
        <v>414</v>
      </c>
      <c r="E627" s="10">
        <v>1650</v>
      </c>
      <c r="F627" s="56">
        <v>2416.071428571428</v>
      </c>
      <c r="G627" s="126" t="s">
        <v>414</v>
      </c>
      <c r="H627" s="126">
        <v>1650</v>
      </c>
      <c r="I627" s="102">
        <v>3062.8125</v>
      </c>
      <c r="J627" s="220" t="s">
        <v>1459</v>
      </c>
      <c r="K627" s="50"/>
    </row>
    <row r="628" spans="1:11" ht="47.25" customHeight="1" x14ac:dyDescent="0.25">
      <c r="A628" s="22" t="s">
        <v>415</v>
      </c>
      <c r="B628" s="34" t="s">
        <v>1321</v>
      </c>
      <c r="C628" s="41" t="s">
        <v>416</v>
      </c>
      <c r="D628" s="10" t="s">
        <v>12</v>
      </c>
      <c r="E628" s="10">
        <v>18</v>
      </c>
      <c r="F628" s="56">
        <v>55.446428571428562</v>
      </c>
      <c r="G628" s="126" t="s">
        <v>12</v>
      </c>
      <c r="H628" s="126">
        <v>18</v>
      </c>
      <c r="I628" s="102">
        <v>67.037220000000005</v>
      </c>
      <c r="J628" s="221" t="s">
        <v>1458</v>
      </c>
      <c r="K628" s="50"/>
    </row>
    <row r="629" spans="1:11" ht="48" customHeight="1" x14ac:dyDescent="0.25">
      <c r="A629" s="22" t="s">
        <v>417</v>
      </c>
      <c r="B629" s="34" t="s">
        <v>1322</v>
      </c>
      <c r="C629" s="41" t="s">
        <v>418</v>
      </c>
      <c r="D629" s="10" t="s">
        <v>12</v>
      </c>
      <c r="E629" s="10">
        <v>46</v>
      </c>
      <c r="F629" s="56">
        <v>110.89285714285712</v>
      </c>
      <c r="G629" s="126" t="s">
        <v>12</v>
      </c>
      <c r="H629" s="126">
        <v>46</v>
      </c>
      <c r="I629" s="102">
        <v>47.166559999999997</v>
      </c>
      <c r="J629" s="213" t="s">
        <v>1445</v>
      </c>
      <c r="K629" s="50"/>
    </row>
    <row r="630" spans="1:11" ht="46.5" customHeight="1" x14ac:dyDescent="0.25">
      <c r="A630" s="22" t="s">
        <v>419</v>
      </c>
      <c r="B630" s="34" t="s">
        <v>1323</v>
      </c>
      <c r="C630" s="41" t="s">
        <v>420</v>
      </c>
      <c r="D630" s="10" t="s">
        <v>12</v>
      </c>
      <c r="E630" s="10">
        <v>74</v>
      </c>
      <c r="F630" s="56">
        <v>271.81785714285712</v>
      </c>
      <c r="G630" s="126" t="s">
        <v>12</v>
      </c>
      <c r="H630" s="126">
        <v>74</v>
      </c>
      <c r="I630" s="102">
        <v>71.588340000000002</v>
      </c>
      <c r="J630" s="213" t="s">
        <v>1445</v>
      </c>
      <c r="K630" s="50"/>
    </row>
    <row r="631" spans="1:11" ht="30.75" customHeight="1" x14ac:dyDescent="0.25">
      <c r="A631" s="22" t="s">
        <v>421</v>
      </c>
      <c r="B631" s="34" t="s">
        <v>1324</v>
      </c>
      <c r="C631" s="41" t="s">
        <v>422</v>
      </c>
      <c r="D631" s="10" t="s">
        <v>423</v>
      </c>
      <c r="E631" s="10">
        <v>0.159</v>
      </c>
      <c r="F631" s="56">
        <v>34.355357142857137</v>
      </c>
      <c r="G631" s="126" t="s">
        <v>423</v>
      </c>
      <c r="H631" s="126">
        <v>0.159</v>
      </c>
      <c r="I631" s="102">
        <v>118.25</v>
      </c>
      <c r="J631" s="220" t="s">
        <v>1457</v>
      </c>
      <c r="K631" s="50"/>
    </row>
    <row r="632" spans="1:11" ht="41.25" customHeight="1" x14ac:dyDescent="0.25">
      <c r="A632" s="22" t="s">
        <v>424</v>
      </c>
      <c r="B632" s="34" t="s">
        <v>994</v>
      </c>
      <c r="C632" s="41" t="s">
        <v>425</v>
      </c>
      <c r="D632" s="10" t="s">
        <v>423</v>
      </c>
      <c r="E632" s="37">
        <v>0.05</v>
      </c>
      <c r="F632" s="56">
        <v>14.062499999999998</v>
      </c>
      <c r="G632" s="126" t="s">
        <v>423</v>
      </c>
      <c r="H632" s="287">
        <v>0.1</v>
      </c>
      <c r="I632" s="102">
        <v>67.767859999999999</v>
      </c>
      <c r="J632" s="220" t="s">
        <v>1456</v>
      </c>
      <c r="K632" s="50"/>
    </row>
    <row r="633" spans="1:11" ht="42.75" customHeight="1" x14ac:dyDescent="0.25">
      <c r="A633" s="22" t="s">
        <v>426</v>
      </c>
      <c r="B633" s="34" t="s">
        <v>1325</v>
      </c>
      <c r="C633" s="41" t="s">
        <v>427</v>
      </c>
      <c r="D633" s="10" t="s">
        <v>12</v>
      </c>
      <c r="E633" s="10">
        <v>39</v>
      </c>
      <c r="F633" s="56">
        <v>20.892857142857142</v>
      </c>
      <c r="G633" s="126" t="s">
        <v>12</v>
      </c>
      <c r="H633" s="126">
        <v>39</v>
      </c>
      <c r="I633" s="102">
        <v>32.902740000000001</v>
      </c>
      <c r="J633" s="213" t="s">
        <v>1445</v>
      </c>
      <c r="K633" s="50"/>
    </row>
    <row r="634" spans="1:11" ht="18.75" x14ac:dyDescent="0.25">
      <c r="A634" s="22" t="s">
        <v>428</v>
      </c>
      <c r="B634" s="34"/>
      <c r="C634" s="41" t="s">
        <v>429</v>
      </c>
      <c r="D634" s="10" t="s">
        <v>384</v>
      </c>
      <c r="E634" s="10">
        <v>13</v>
      </c>
      <c r="F634" s="56">
        <v>5.8035714285714288</v>
      </c>
      <c r="G634" s="126"/>
      <c r="H634" s="126"/>
      <c r="I634" s="102"/>
      <c r="J634" s="307" t="s">
        <v>1460</v>
      </c>
      <c r="K634" s="50"/>
    </row>
    <row r="635" spans="1:11" ht="18.75" x14ac:dyDescent="0.25">
      <c r="A635" s="22" t="s">
        <v>430</v>
      </c>
      <c r="B635" s="34"/>
      <c r="C635" s="41" t="s">
        <v>431</v>
      </c>
      <c r="D635" s="10" t="s">
        <v>384</v>
      </c>
      <c r="E635" s="10">
        <v>4</v>
      </c>
      <c r="F635" s="56">
        <v>4.2857142857142856</v>
      </c>
      <c r="G635" s="126"/>
      <c r="H635" s="126"/>
      <c r="I635" s="102"/>
      <c r="J635" s="308"/>
      <c r="K635" s="50"/>
    </row>
    <row r="636" spans="1:11" ht="19.5" customHeight="1" x14ac:dyDescent="0.25">
      <c r="A636" s="22" t="s">
        <v>432</v>
      </c>
      <c r="B636" s="34"/>
      <c r="C636" s="41" t="s">
        <v>757</v>
      </c>
      <c r="D636" s="10" t="s">
        <v>434</v>
      </c>
      <c r="E636" s="10">
        <v>1</v>
      </c>
      <c r="F636" s="56">
        <v>0.58035714285714279</v>
      </c>
      <c r="G636" s="126"/>
      <c r="H636" s="126"/>
      <c r="I636" s="102"/>
      <c r="J636" s="309"/>
      <c r="K636" s="50"/>
    </row>
    <row r="637" spans="1:11" ht="42.75" customHeight="1" x14ac:dyDescent="0.25">
      <c r="A637" s="22" t="s">
        <v>435</v>
      </c>
      <c r="B637" s="34" t="s">
        <v>995</v>
      </c>
      <c r="C637" s="41" t="s">
        <v>436</v>
      </c>
      <c r="D637" s="10" t="s">
        <v>12</v>
      </c>
      <c r="E637" s="10">
        <v>18</v>
      </c>
      <c r="F637" s="56">
        <v>82.928571428571416</v>
      </c>
      <c r="G637" s="126" t="s">
        <v>12</v>
      </c>
      <c r="H637" s="126">
        <v>18</v>
      </c>
      <c r="I637" s="102">
        <v>0.35352</v>
      </c>
      <c r="J637" s="213" t="s">
        <v>1445</v>
      </c>
      <c r="K637" s="50"/>
    </row>
    <row r="638" spans="1:11" ht="30.75" customHeight="1" x14ac:dyDescent="0.3">
      <c r="A638" s="21" t="s">
        <v>437</v>
      </c>
      <c r="B638" s="33" t="s">
        <v>1326</v>
      </c>
      <c r="C638" s="16" t="s">
        <v>438</v>
      </c>
      <c r="D638" s="10"/>
      <c r="E638" s="10"/>
      <c r="F638" s="46">
        <f>SUM(F639:F646)</f>
        <v>1308.9357142857145</v>
      </c>
      <c r="G638" s="197"/>
      <c r="H638" s="91"/>
      <c r="I638" s="197">
        <f>SUM(I639:I646)</f>
        <v>2572.4855400000001</v>
      </c>
      <c r="J638" s="50"/>
      <c r="K638" s="50"/>
    </row>
    <row r="639" spans="1:11" ht="44.25" customHeight="1" x14ac:dyDescent="0.25">
      <c r="A639" s="22" t="s">
        <v>439</v>
      </c>
      <c r="B639" s="34" t="s">
        <v>1328</v>
      </c>
      <c r="C639" s="28" t="s">
        <v>411</v>
      </c>
      <c r="D639" s="10" t="s">
        <v>12</v>
      </c>
      <c r="E639" s="10">
        <v>17</v>
      </c>
      <c r="F639" s="56">
        <v>1266.5455357142857</v>
      </c>
      <c r="G639" s="126" t="s">
        <v>12</v>
      </c>
      <c r="H639" s="126">
        <v>17</v>
      </c>
      <c r="I639" s="102">
        <v>2504.4643099999998</v>
      </c>
      <c r="J639" s="213" t="s">
        <v>1445</v>
      </c>
      <c r="K639" s="50"/>
    </row>
    <row r="640" spans="1:11" ht="30.75" customHeight="1" x14ac:dyDescent="0.25">
      <c r="A640" s="22" t="s">
        <v>440</v>
      </c>
      <c r="B640" s="34" t="s">
        <v>1329</v>
      </c>
      <c r="C640" s="41" t="s">
        <v>422</v>
      </c>
      <c r="D640" s="10" t="s">
        <v>423</v>
      </c>
      <c r="E640" s="10">
        <v>5.6000000000000001E-2</v>
      </c>
      <c r="F640" s="56">
        <v>12.099999999999998</v>
      </c>
      <c r="G640" s="126" t="s">
        <v>423</v>
      </c>
      <c r="H640" s="126">
        <v>5.6000000000000001E-2</v>
      </c>
      <c r="I640" s="102">
        <v>33.11</v>
      </c>
      <c r="J640" s="220" t="s">
        <v>1457</v>
      </c>
      <c r="K640" s="50"/>
    </row>
    <row r="641" spans="1:11" ht="66" customHeight="1" x14ac:dyDescent="0.25">
      <c r="A641" s="22" t="s">
        <v>441</v>
      </c>
      <c r="B641" s="34" t="s">
        <v>1330</v>
      </c>
      <c r="C641" s="41" t="s">
        <v>425</v>
      </c>
      <c r="D641" s="10" t="s">
        <v>423</v>
      </c>
      <c r="E641" s="10">
        <v>1.7999999999999999E-2</v>
      </c>
      <c r="F641" s="56">
        <v>5.0624999999999991</v>
      </c>
      <c r="G641" s="126" t="s">
        <v>423</v>
      </c>
      <c r="H641" s="126">
        <v>3.4000000000000002E-2</v>
      </c>
      <c r="I641" s="102">
        <v>23.041070000000001</v>
      </c>
      <c r="J641" s="220" t="s">
        <v>1456</v>
      </c>
      <c r="K641" s="50"/>
    </row>
    <row r="642" spans="1:11" ht="43.5" customHeight="1" x14ac:dyDescent="0.25">
      <c r="A642" s="22" t="s">
        <v>442</v>
      </c>
      <c r="B642" s="34" t="s">
        <v>1331</v>
      </c>
      <c r="C642" s="41" t="s">
        <v>427</v>
      </c>
      <c r="D642" s="10" t="s">
        <v>12</v>
      </c>
      <c r="E642" s="10">
        <v>14</v>
      </c>
      <c r="F642" s="56">
        <v>7.4999999999999991</v>
      </c>
      <c r="G642" s="126" t="s">
        <v>12</v>
      </c>
      <c r="H642" s="126">
        <v>14</v>
      </c>
      <c r="I642" s="102">
        <v>11.81124</v>
      </c>
      <c r="J642" s="213" t="s">
        <v>1445</v>
      </c>
      <c r="K642" s="50"/>
    </row>
    <row r="643" spans="1:11" ht="18.75" x14ac:dyDescent="0.25">
      <c r="A643" s="22" t="s">
        <v>443</v>
      </c>
      <c r="B643" s="34"/>
      <c r="C643" s="41" t="s">
        <v>429</v>
      </c>
      <c r="D643" s="10" t="s">
        <v>384</v>
      </c>
      <c r="E643" s="10">
        <v>4.5</v>
      </c>
      <c r="F643" s="56">
        <v>2.0089285714285712</v>
      </c>
      <c r="G643" s="126"/>
      <c r="H643" s="126"/>
      <c r="I643" s="102"/>
      <c r="J643" s="316" t="s">
        <v>1460</v>
      </c>
      <c r="K643" s="50"/>
    </row>
    <row r="644" spans="1:11" ht="18.75" x14ac:dyDescent="0.25">
      <c r="A644" s="22" t="s">
        <v>444</v>
      </c>
      <c r="B644" s="34"/>
      <c r="C644" s="41" t="s">
        <v>431</v>
      </c>
      <c r="D644" s="10" t="s">
        <v>384</v>
      </c>
      <c r="E644" s="10">
        <v>1.5</v>
      </c>
      <c r="F644" s="56">
        <v>1.607142857142857</v>
      </c>
      <c r="G644" s="126"/>
      <c r="H644" s="126"/>
      <c r="I644" s="102"/>
      <c r="J644" s="317"/>
      <c r="K644" s="50"/>
    </row>
    <row r="645" spans="1:11" ht="24" customHeight="1" x14ac:dyDescent="0.25">
      <c r="A645" s="22" t="s">
        <v>445</v>
      </c>
      <c r="B645" s="34"/>
      <c r="C645" s="41" t="s">
        <v>433</v>
      </c>
      <c r="D645" s="10" t="s">
        <v>434</v>
      </c>
      <c r="E645" s="10">
        <v>0.5</v>
      </c>
      <c r="F645" s="56">
        <v>0.2901785714285714</v>
      </c>
      <c r="G645" s="126"/>
      <c r="H645" s="126"/>
      <c r="I645" s="102"/>
      <c r="J645" s="318"/>
      <c r="K645" s="50"/>
    </row>
    <row r="646" spans="1:11" ht="48.75" customHeight="1" x14ac:dyDescent="0.25">
      <c r="A646" s="22" t="s">
        <v>446</v>
      </c>
      <c r="B646" s="34" t="s">
        <v>1332</v>
      </c>
      <c r="C646" s="41" t="s">
        <v>436</v>
      </c>
      <c r="D646" s="10" t="s">
        <v>12</v>
      </c>
      <c r="E646" s="10">
        <v>3</v>
      </c>
      <c r="F646" s="56">
        <v>13.821428571428571</v>
      </c>
      <c r="G646" s="126" t="s">
        <v>12</v>
      </c>
      <c r="H646" s="126">
        <v>3</v>
      </c>
      <c r="I646" s="102">
        <v>5.892E-2</v>
      </c>
      <c r="J646" s="213" t="s">
        <v>1445</v>
      </c>
      <c r="K646" s="50"/>
    </row>
    <row r="647" spans="1:11" ht="30.75" customHeight="1" x14ac:dyDescent="0.3">
      <c r="A647" s="196" t="s">
        <v>447</v>
      </c>
      <c r="B647" s="196"/>
      <c r="C647" s="80" t="s">
        <v>758</v>
      </c>
      <c r="D647" s="199"/>
      <c r="E647" s="199"/>
      <c r="F647" s="197">
        <f>SUM(F649:F654)</f>
        <v>1024.8660714285713</v>
      </c>
      <c r="G647" s="197"/>
      <c r="H647" s="91"/>
      <c r="I647" s="117">
        <f>I648</f>
        <v>1294.1782899999998</v>
      </c>
      <c r="J647" s="99"/>
      <c r="K647" s="50"/>
    </row>
    <row r="648" spans="1:11" ht="30.75" customHeight="1" x14ac:dyDescent="0.3">
      <c r="A648" s="21" t="s">
        <v>759</v>
      </c>
      <c r="B648" s="33" t="s">
        <v>1312</v>
      </c>
      <c r="C648" s="16" t="s">
        <v>760</v>
      </c>
      <c r="D648" s="41"/>
      <c r="E648" s="41"/>
      <c r="F648" s="66"/>
      <c r="G648" s="288"/>
      <c r="H648" s="91"/>
      <c r="I648" s="117">
        <f>SUM(I649:I654)</f>
        <v>1294.1782899999998</v>
      </c>
      <c r="J648" s="50"/>
      <c r="K648" s="50"/>
    </row>
    <row r="649" spans="1:11" ht="42.75" customHeight="1" x14ac:dyDescent="0.25">
      <c r="A649" s="22" t="s">
        <v>761</v>
      </c>
      <c r="B649" s="34" t="s">
        <v>1313</v>
      </c>
      <c r="C649" s="28" t="s">
        <v>339</v>
      </c>
      <c r="D649" s="10" t="s">
        <v>12</v>
      </c>
      <c r="E649" s="10">
        <v>180</v>
      </c>
      <c r="F649" s="56">
        <v>667.767857142857</v>
      </c>
      <c r="G649" s="126" t="s">
        <v>12</v>
      </c>
      <c r="H649" s="126">
        <v>180</v>
      </c>
      <c r="I649" s="102">
        <v>972.32219999999995</v>
      </c>
      <c r="J649" s="213" t="s">
        <v>1445</v>
      </c>
      <c r="K649" s="50"/>
    </row>
    <row r="650" spans="1:11" ht="42" customHeight="1" x14ac:dyDescent="0.25">
      <c r="A650" s="22" t="s">
        <v>762</v>
      </c>
      <c r="B650" s="34" t="s">
        <v>1314</v>
      </c>
      <c r="C650" s="28" t="s">
        <v>394</v>
      </c>
      <c r="D650" s="10" t="s">
        <v>12</v>
      </c>
      <c r="E650" s="10">
        <v>60</v>
      </c>
      <c r="F650" s="56">
        <v>85.178571428571416</v>
      </c>
      <c r="G650" s="126" t="s">
        <v>12</v>
      </c>
      <c r="H650" s="126">
        <v>60</v>
      </c>
      <c r="I650" s="102">
        <v>120.45</v>
      </c>
      <c r="J650" s="213" t="s">
        <v>1445</v>
      </c>
      <c r="K650" s="50"/>
    </row>
    <row r="651" spans="1:11" ht="48" customHeight="1" x14ac:dyDescent="0.25">
      <c r="A651" s="22" t="s">
        <v>763</v>
      </c>
      <c r="B651" s="34" t="s">
        <v>1315</v>
      </c>
      <c r="C651" s="28" t="s">
        <v>764</v>
      </c>
      <c r="D651" s="10" t="s">
        <v>12</v>
      </c>
      <c r="E651" s="10">
        <v>12</v>
      </c>
      <c r="F651" s="56">
        <v>187.49999999999997</v>
      </c>
      <c r="G651" s="126" t="s">
        <v>12</v>
      </c>
      <c r="H651" s="126">
        <v>12</v>
      </c>
      <c r="I651" s="102">
        <v>66</v>
      </c>
      <c r="J651" s="213" t="s">
        <v>1445</v>
      </c>
      <c r="K651" s="50"/>
    </row>
    <row r="652" spans="1:11" ht="45.75" customHeight="1" x14ac:dyDescent="0.25">
      <c r="A652" s="22" t="s">
        <v>765</v>
      </c>
      <c r="B652" s="34" t="s">
        <v>1316</v>
      </c>
      <c r="C652" s="28" t="s">
        <v>766</v>
      </c>
      <c r="D652" s="10" t="s">
        <v>12</v>
      </c>
      <c r="E652" s="10">
        <v>24</v>
      </c>
      <c r="F652" s="56">
        <v>68.571428571428569</v>
      </c>
      <c r="G652" s="126" t="s">
        <v>12</v>
      </c>
      <c r="H652" s="126">
        <v>24</v>
      </c>
      <c r="I652" s="102">
        <v>101.52216</v>
      </c>
      <c r="J652" s="213" t="s">
        <v>1445</v>
      </c>
      <c r="K652" s="50"/>
    </row>
    <row r="653" spans="1:11" ht="45" customHeight="1" x14ac:dyDescent="0.25">
      <c r="A653" s="22" t="s">
        <v>767</v>
      </c>
      <c r="B653" s="34" t="s">
        <v>1317</v>
      </c>
      <c r="C653" s="24" t="s">
        <v>425</v>
      </c>
      <c r="D653" s="10" t="s">
        <v>154</v>
      </c>
      <c r="E653" s="10">
        <v>0.05</v>
      </c>
      <c r="F653" s="56">
        <v>14.062499999999998</v>
      </c>
      <c r="G653" s="126" t="s">
        <v>154</v>
      </c>
      <c r="H653" s="126">
        <v>0.05</v>
      </c>
      <c r="I653" s="102">
        <v>33.883929999999999</v>
      </c>
      <c r="J653" s="213" t="s">
        <v>1445</v>
      </c>
      <c r="K653" s="50"/>
    </row>
    <row r="654" spans="1:11" ht="44.25" customHeight="1" x14ac:dyDescent="0.25">
      <c r="A654" s="22" t="s">
        <v>768</v>
      </c>
      <c r="B654" s="34"/>
      <c r="C654" s="28" t="s">
        <v>567</v>
      </c>
      <c r="D654" s="10" t="s">
        <v>384</v>
      </c>
      <c r="E654" s="10">
        <v>4</v>
      </c>
      <c r="F654" s="56">
        <v>1.7857142857142856</v>
      </c>
      <c r="G654" s="126"/>
      <c r="H654" s="126"/>
      <c r="I654" s="102"/>
      <c r="J654" s="212" t="s">
        <v>1460</v>
      </c>
      <c r="K654" s="50"/>
    </row>
    <row r="655" spans="1:11" ht="37.5" customHeight="1" x14ac:dyDescent="0.3">
      <c r="A655" s="196" t="s">
        <v>769</v>
      </c>
      <c r="B655" s="206"/>
      <c r="C655" s="80" t="s">
        <v>448</v>
      </c>
      <c r="D655" s="126"/>
      <c r="E655" s="126"/>
      <c r="F655" s="197">
        <f>F656+F674</f>
        <v>7207.830357142856</v>
      </c>
      <c r="G655" s="197"/>
      <c r="H655" s="91"/>
      <c r="I655" s="197">
        <f>I656+I664+I674+I681+I689</f>
        <v>16760.031849999999</v>
      </c>
      <c r="J655" s="99"/>
      <c r="K655" s="50"/>
    </row>
    <row r="656" spans="1:11" ht="30.75" customHeight="1" x14ac:dyDescent="0.3">
      <c r="A656" s="21" t="s">
        <v>770</v>
      </c>
      <c r="B656" s="33" t="s">
        <v>1333</v>
      </c>
      <c r="C656" s="16" t="s">
        <v>771</v>
      </c>
      <c r="D656" s="10"/>
      <c r="E656" s="10"/>
      <c r="F656" s="46">
        <f>SUM(F657:F663)</f>
        <v>2593.0267857142853</v>
      </c>
      <c r="G656" s="197"/>
      <c r="H656" s="91"/>
      <c r="I656" s="197">
        <f>SUM(I657:I663)</f>
        <v>3353.6669300000003</v>
      </c>
      <c r="J656" s="50"/>
      <c r="K656" s="50"/>
    </row>
    <row r="657" spans="1:11" ht="47.25" customHeight="1" x14ac:dyDescent="0.25">
      <c r="A657" s="22" t="s">
        <v>772</v>
      </c>
      <c r="B657" s="34" t="s">
        <v>1334</v>
      </c>
      <c r="C657" s="28" t="s">
        <v>773</v>
      </c>
      <c r="D657" s="10" t="s">
        <v>414</v>
      </c>
      <c r="E657" s="10">
        <v>340</v>
      </c>
      <c r="F657" s="56">
        <v>2472.2857142857142</v>
      </c>
      <c r="G657" s="126" t="s">
        <v>414</v>
      </c>
      <c r="H657" s="126">
        <v>340</v>
      </c>
      <c r="I657" s="102">
        <v>3272.5</v>
      </c>
      <c r="J657" s="213" t="s">
        <v>1445</v>
      </c>
      <c r="K657" s="50"/>
    </row>
    <row r="658" spans="1:11" ht="48" customHeight="1" x14ac:dyDescent="0.25">
      <c r="A658" s="22" t="s">
        <v>774</v>
      </c>
      <c r="B658" s="34" t="s">
        <v>1335</v>
      </c>
      <c r="C658" s="28" t="s">
        <v>449</v>
      </c>
      <c r="D658" s="10" t="s">
        <v>12</v>
      </c>
      <c r="E658" s="10">
        <v>6</v>
      </c>
      <c r="F658" s="56">
        <v>88.660714285714278</v>
      </c>
      <c r="G658" s="126" t="s">
        <v>12</v>
      </c>
      <c r="H658" s="126">
        <v>1</v>
      </c>
      <c r="I658" s="102">
        <v>37.517859999999999</v>
      </c>
      <c r="J658" s="213" t="s">
        <v>1445</v>
      </c>
      <c r="K658" s="50"/>
    </row>
    <row r="659" spans="1:11" ht="45.75" customHeight="1" x14ac:dyDescent="0.25">
      <c r="A659" s="22" t="s">
        <v>775</v>
      </c>
      <c r="B659" s="34" t="s">
        <v>1336</v>
      </c>
      <c r="C659" s="28" t="s">
        <v>450</v>
      </c>
      <c r="D659" s="10" t="s">
        <v>12</v>
      </c>
      <c r="E659" s="10">
        <v>12</v>
      </c>
      <c r="F659" s="56">
        <v>0.5357142857142857</v>
      </c>
      <c r="G659" s="126" t="s">
        <v>12</v>
      </c>
      <c r="H659" s="126">
        <v>3</v>
      </c>
      <c r="I659" s="102">
        <v>1.20804</v>
      </c>
      <c r="J659" s="213" t="s">
        <v>1445</v>
      </c>
      <c r="K659" s="50"/>
    </row>
    <row r="660" spans="1:11" ht="48" customHeight="1" x14ac:dyDescent="0.25">
      <c r="A660" s="22" t="s">
        <v>776</v>
      </c>
      <c r="B660" s="34" t="s">
        <v>1337</v>
      </c>
      <c r="C660" s="28" t="s">
        <v>569</v>
      </c>
      <c r="D660" s="10" t="s">
        <v>12</v>
      </c>
      <c r="E660" s="10">
        <v>2</v>
      </c>
      <c r="F660" s="56">
        <v>29.821428571428569</v>
      </c>
      <c r="G660" s="126" t="s">
        <v>12</v>
      </c>
      <c r="H660" s="126">
        <v>1</v>
      </c>
      <c r="I660" s="102">
        <v>36.241070000000001</v>
      </c>
      <c r="J660" s="213" t="s">
        <v>1445</v>
      </c>
      <c r="K660" s="50"/>
    </row>
    <row r="661" spans="1:11" ht="42" customHeight="1" x14ac:dyDescent="0.25">
      <c r="A661" s="22" t="s">
        <v>777</v>
      </c>
      <c r="B661" s="34"/>
      <c r="C661" s="28" t="s">
        <v>778</v>
      </c>
      <c r="D661" s="10" t="s">
        <v>12</v>
      </c>
      <c r="E661" s="10">
        <v>3</v>
      </c>
      <c r="F661" s="56">
        <v>1.4999999999999998</v>
      </c>
      <c r="G661" s="126"/>
      <c r="H661" s="126"/>
      <c r="I661" s="102"/>
      <c r="J661" s="212" t="s">
        <v>1460</v>
      </c>
      <c r="K661" s="50"/>
    </row>
    <row r="662" spans="1:11" ht="43.5" customHeight="1" x14ac:dyDescent="0.25">
      <c r="A662" s="22" t="s">
        <v>779</v>
      </c>
      <c r="B662" s="34" t="s">
        <v>1339</v>
      </c>
      <c r="C662" s="28" t="s">
        <v>451</v>
      </c>
      <c r="D662" s="10" t="s">
        <v>384</v>
      </c>
      <c r="E662" s="10">
        <v>0.5</v>
      </c>
      <c r="F662" s="56">
        <v>8.9285714285714274E-2</v>
      </c>
      <c r="G662" s="126" t="s">
        <v>12</v>
      </c>
      <c r="H662" s="126">
        <v>4</v>
      </c>
      <c r="I662" s="102">
        <v>1.5714399999999999</v>
      </c>
      <c r="J662" s="213" t="s">
        <v>1445</v>
      </c>
      <c r="K662" s="50"/>
    </row>
    <row r="663" spans="1:11" ht="43.5" customHeight="1" x14ac:dyDescent="0.25">
      <c r="A663" s="22" t="s">
        <v>780</v>
      </c>
      <c r="B663" s="34" t="s">
        <v>1338</v>
      </c>
      <c r="C663" s="28" t="s">
        <v>781</v>
      </c>
      <c r="D663" s="10" t="s">
        <v>12</v>
      </c>
      <c r="E663" s="10">
        <v>6</v>
      </c>
      <c r="F663" s="56">
        <v>0.13392857142857142</v>
      </c>
      <c r="G663" s="126" t="s">
        <v>12</v>
      </c>
      <c r="H663" s="126">
        <v>6</v>
      </c>
      <c r="I663" s="102">
        <v>4.62852</v>
      </c>
      <c r="J663" s="213" t="s">
        <v>1445</v>
      </c>
      <c r="K663" s="50"/>
    </row>
    <row r="664" spans="1:11" ht="36.75" customHeight="1" x14ac:dyDescent="0.3">
      <c r="A664" s="22"/>
      <c r="B664" s="21" t="s">
        <v>1340</v>
      </c>
      <c r="C664" s="162" t="s">
        <v>908</v>
      </c>
      <c r="D664" s="10"/>
      <c r="E664" s="10"/>
      <c r="F664" s="56"/>
      <c r="G664" s="245"/>
      <c r="H664" s="91"/>
      <c r="I664" s="117">
        <f>SUM(I665:I673)</f>
        <v>3464.7580699999999</v>
      </c>
      <c r="J664" s="50"/>
      <c r="K664" s="50"/>
    </row>
    <row r="665" spans="1:11" ht="18.75" x14ac:dyDescent="0.25">
      <c r="A665" s="22"/>
      <c r="B665" s="22" t="s">
        <v>1327</v>
      </c>
      <c r="C665" s="163" t="s">
        <v>909</v>
      </c>
      <c r="D665" s="10"/>
      <c r="E665" s="10"/>
      <c r="F665" s="56"/>
      <c r="G665" s="245" t="s">
        <v>906</v>
      </c>
      <c r="H665" s="122">
        <v>340</v>
      </c>
      <c r="I665" s="102">
        <v>3272.4999999999995</v>
      </c>
      <c r="J665" s="319" t="s">
        <v>1488</v>
      </c>
      <c r="K665" s="50"/>
    </row>
    <row r="666" spans="1:11" ht="18.75" x14ac:dyDescent="0.25">
      <c r="A666" s="22"/>
      <c r="B666" s="22" t="s">
        <v>1341</v>
      </c>
      <c r="C666" s="163" t="s">
        <v>910</v>
      </c>
      <c r="D666" s="10"/>
      <c r="E666" s="10"/>
      <c r="F666" s="56"/>
      <c r="G666" s="245" t="s">
        <v>12</v>
      </c>
      <c r="H666" s="122">
        <v>1</v>
      </c>
      <c r="I666" s="102">
        <v>37.517859999999999</v>
      </c>
      <c r="J666" s="320"/>
      <c r="K666" s="50"/>
    </row>
    <row r="667" spans="1:11" ht="18.75" x14ac:dyDescent="0.25">
      <c r="A667" s="22"/>
      <c r="B667" s="22" t="s">
        <v>1342</v>
      </c>
      <c r="C667" s="163" t="s">
        <v>911</v>
      </c>
      <c r="D667" s="10"/>
      <c r="E667" s="10"/>
      <c r="F667" s="56"/>
      <c r="G667" s="245" t="s">
        <v>12</v>
      </c>
      <c r="H667" s="122">
        <v>3</v>
      </c>
      <c r="I667" s="102">
        <v>1.20804</v>
      </c>
      <c r="J667" s="320"/>
      <c r="K667" s="50"/>
    </row>
    <row r="668" spans="1:11" ht="18.75" x14ac:dyDescent="0.25">
      <c r="A668" s="22"/>
      <c r="B668" s="22" t="s">
        <v>1343</v>
      </c>
      <c r="C668" s="163" t="s">
        <v>912</v>
      </c>
      <c r="D668" s="10"/>
      <c r="E668" s="10"/>
      <c r="F668" s="56"/>
      <c r="G668" s="245" t="s">
        <v>12</v>
      </c>
      <c r="H668" s="122">
        <v>1</v>
      </c>
      <c r="I668" s="102">
        <v>36.241070000000001</v>
      </c>
      <c r="J668" s="320"/>
      <c r="K668" s="50"/>
    </row>
    <row r="669" spans="1:11" ht="18.75" x14ac:dyDescent="0.25">
      <c r="A669" s="22"/>
      <c r="B669" s="22" t="s">
        <v>1344</v>
      </c>
      <c r="C669" s="163" t="s">
        <v>913</v>
      </c>
      <c r="D669" s="10"/>
      <c r="E669" s="10"/>
      <c r="F669" s="56"/>
      <c r="G669" s="245" t="s">
        <v>12</v>
      </c>
      <c r="H669" s="122">
        <v>1</v>
      </c>
      <c r="I669" s="102">
        <v>64.624999999999986</v>
      </c>
      <c r="J669" s="320"/>
      <c r="K669" s="50"/>
    </row>
    <row r="670" spans="1:11" ht="18.75" x14ac:dyDescent="0.25">
      <c r="A670" s="22"/>
      <c r="B670" s="22" t="s">
        <v>1345</v>
      </c>
      <c r="C670" s="163" t="s">
        <v>914</v>
      </c>
      <c r="D670" s="10"/>
      <c r="E670" s="10"/>
      <c r="F670" s="56"/>
      <c r="G670" s="245" t="s">
        <v>12</v>
      </c>
      <c r="H670" s="122">
        <v>6</v>
      </c>
      <c r="I670" s="102">
        <v>4.6285800000000004</v>
      </c>
      <c r="J670" s="320"/>
      <c r="K670" s="50"/>
    </row>
    <row r="671" spans="1:11" ht="18.75" x14ac:dyDescent="0.25">
      <c r="A671" s="22"/>
      <c r="B671" s="22" t="s">
        <v>1346</v>
      </c>
      <c r="C671" s="163" t="s">
        <v>905</v>
      </c>
      <c r="D671" s="10"/>
      <c r="E671" s="10"/>
      <c r="F671" s="56"/>
      <c r="G671" s="245" t="s">
        <v>906</v>
      </c>
      <c r="H671" s="122">
        <v>8</v>
      </c>
      <c r="I671" s="102">
        <v>30.771439999999998</v>
      </c>
      <c r="J671" s="320"/>
      <c r="K671" s="50"/>
    </row>
    <row r="672" spans="1:11" ht="18.75" x14ac:dyDescent="0.25">
      <c r="A672" s="22"/>
      <c r="B672" s="22" t="s">
        <v>1347</v>
      </c>
      <c r="C672" s="163" t="s">
        <v>451</v>
      </c>
      <c r="D672" s="10"/>
      <c r="E672" s="10"/>
      <c r="F672" s="56"/>
      <c r="G672" s="245" t="s">
        <v>12</v>
      </c>
      <c r="H672" s="122">
        <v>4</v>
      </c>
      <c r="I672" s="102">
        <v>1.5714399999999999</v>
      </c>
      <c r="J672" s="320"/>
      <c r="K672" s="50"/>
    </row>
    <row r="673" spans="1:11" ht="18.75" x14ac:dyDescent="0.25">
      <c r="A673" s="22"/>
      <c r="B673" s="22" t="s">
        <v>1348</v>
      </c>
      <c r="C673" s="163" t="s">
        <v>907</v>
      </c>
      <c r="D673" s="10"/>
      <c r="E673" s="10"/>
      <c r="F673" s="56"/>
      <c r="G673" s="245" t="s">
        <v>12</v>
      </c>
      <c r="H673" s="122">
        <v>1</v>
      </c>
      <c r="I673" s="102">
        <v>15.69464</v>
      </c>
      <c r="J673" s="321"/>
      <c r="K673" s="50"/>
    </row>
    <row r="674" spans="1:11" ht="18.75" x14ac:dyDescent="0.3">
      <c r="A674" s="21" t="s">
        <v>782</v>
      </c>
      <c r="B674" s="33" t="s">
        <v>1361</v>
      </c>
      <c r="C674" s="16" t="s">
        <v>783</v>
      </c>
      <c r="D674" s="10"/>
      <c r="E674" s="10"/>
      <c r="F674" s="46">
        <f>SUM(F675:F680)</f>
        <v>4614.8035714285706</v>
      </c>
      <c r="G674" s="197"/>
      <c r="H674" s="91"/>
      <c r="I674" s="197">
        <f>SUM(I675:I680)</f>
        <v>4434.6344799999988</v>
      </c>
      <c r="J674" s="50"/>
      <c r="K674" s="50"/>
    </row>
    <row r="675" spans="1:11" ht="45" x14ac:dyDescent="0.25">
      <c r="A675" s="22" t="s">
        <v>784</v>
      </c>
      <c r="B675" s="34" t="s">
        <v>1349</v>
      </c>
      <c r="C675" s="28" t="s">
        <v>785</v>
      </c>
      <c r="D675" s="10" t="s">
        <v>414</v>
      </c>
      <c r="E675" s="10">
        <v>680</v>
      </c>
      <c r="F675" s="56">
        <v>4553.5714285714284</v>
      </c>
      <c r="G675" s="126" t="s">
        <v>414</v>
      </c>
      <c r="H675" s="126">
        <v>710</v>
      </c>
      <c r="I675" s="102">
        <v>4280.9165999999996</v>
      </c>
      <c r="J675" s="213" t="s">
        <v>1445</v>
      </c>
      <c r="K675" s="50"/>
    </row>
    <row r="676" spans="1:11" ht="45" x14ac:dyDescent="0.25">
      <c r="A676" s="22" t="s">
        <v>786</v>
      </c>
      <c r="B676" s="34" t="s">
        <v>1350</v>
      </c>
      <c r="C676" s="28" t="s">
        <v>449</v>
      </c>
      <c r="D676" s="10" t="s">
        <v>12</v>
      </c>
      <c r="E676" s="10">
        <v>2</v>
      </c>
      <c r="F676" s="56">
        <v>29.553571428571427</v>
      </c>
      <c r="G676" s="126" t="s">
        <v>12</v>
      </c>
      <c r="H676" s="126">
        <v>2</v>
      </c>
      <c r="I676" s="102">
        <v>75.035719999999998</v>
      </c>
      <c r="J676" s="213" t="s">
        <v>1445</v>
      </c>
      <c r="K676" s="50"/>
    </row>
    <row r="677" spans="1:11" ht="45" x14ac:dyDescent="0.25">
      <c r="A677" s="22" t="s">
        <v>787</v>
      </c>
      <c r="B677" s="34" t="s">
        <v>1352</v>
      </c>
      <c r="C677" s="28" t="s">
        <v>788</v>
      </c>
      <c r="D677" s="10" t="s">
        <v>12</v>
      </c>
      <c r="E677" s="10">
        <v>6</v>
      </c>
      <c r="F677" s="56">
        <v>0.26785714285714285</v>
      </c>
      <c r="G677" s="126" t="s">
        <v>12</v>
      </c>
      <c r="H677" s="126">
        <v>6</v>
      </c>
      <c r="I677" s="102">
        <v>4.6285800000000004</v>
      </c>
      <c r="J677" s="213" t="s">
        <v>1445</v>
      </c>
      <c r="K677" s="50"/>
    </row>
    <row r="678" spans="1:11" ht="45" x14ac:dyDescent="0.25">
      <c r="A678" s="22" t="s">
        <v>789</v>
      </c>
      <c r="B678" s="34" t="s">
        <v>1351</v>
      </c>
      <c r="C678" s="28" t="s">
        <v>569</v>
      </c>
      <c r="D678" s="10" t="s">
        <v>12</v>
      </c>
      <c r="E678" s="10">
        <v>2</v>
      </c>
      <c r="F678" s="56">
        <v>29.821428571428569</v>
      </c>
      <c r="G678" s="126" t="s">
        <v>12</v>
      </c>
      <c r="H678" s="126">
        <v>2</v>
      </c>
      <c r="I678" s="102">
        <v>72.482140000000001</v>
      </c>
      <c r="J678" s="213" t="s">
        <v>1445</v>
      </c>
      <c r="K678" s="50"/>
    </row>
    <row r="679" spans="1:11" ht="45" x14ac:dyDescent="0.25">
      <c r="A679" s="22" t="s">
        <v>790</v>
      </c>
      <c r="B679" s="34"/>
      <c r="C679" s="28" t="s">
        <v>778</v>
      </c>
      <c r="D679" s="10" t="s">
        <v>12</v>
      </c>
      <c r="E679" s="10">
        <v>3</v>
      </c>
      <c r="F679" s="56">
        <v>1.4999999999999998</v>
      </c>
      <c r="G679" s="126"/>
      <c r="H679" s="126"/>
      <c r="I679" s="102"/>
      <c r="J679" s="212" t="s">
        <v>1460</v>
      </c>
      <c r="K679" s="50"/>
    </row>
    <row r="680" spans="1:11" ht="45" x14ac:dyDescent="0.25">
      <c r="A680" s="22" t="s">
        <v>791</v>
      </c>
      <c r="B680" s="34" t="s">
        <v>1353</v>
      </c>
      <c r="C680" s="28" t="s">
        <v>451</v>
      </c>
      <c r="D680" s="10" t="s">
        <v>384</v>
      </c>
      <c r="E680" s="10">
        <v>0.5</v>
      </c>
      <c r="F680" s="56">
        <v>8.9285714285714274E-2</v>
      </c>
      <c r="G680" s="126" t="s">
        <v>12</v>
      </c>
      <c r="H680" s="126">
        <v>4</v>
      </c>
      <c r="I680" s="102">
        <v>1.5714399999999999</v>
      </c>
      <c r="J680" s="213" t="s">
        <v>1445</v>
      </c>
      <c r="K680" s="50"/>
    </row>
    <row r="681" spans="1:11" ht="30.75" customHeight="1" x14ac:dyDescent="0.3">
      <c r="A681" s="22"/>
      <c r="B681" s="22"/>
      <c r="C681" s="180" t="s">
        <v>915</v>
      </c>
      <c r="D681" s="164"/>
      <c r="E681" s="164"/>
      <c r="F681" s="56"/>
      <c r="G681" s="126"/>
      <c r="H681" s="126"/>
      <c r="I681" s="117">
        <f>SUM(I682:I688)</f>
        <v>3369.1639</v>
      </c>
      <c r="J681" s="20"/>
      <c r="K681" s="50"/>
    </row>
    <row r="682" spans="1:11" ht="18.75" x14ac:dyDescent="0.25">
      <c r="A682" s="22"/>
      <c r="B682" s="22" t="s">
        <v>1354</v>
      </c>
      <c r="C682" s="163" t="s">
        <v>916</v>
      </c>
      <c r="D682" s="164"/>
      <c r="E682" s="164"/>
      <c r="F682" s="56"/>
      <c r="G682" s="269" t="s">
        <v>906</v>
      </c>
      <c r="H682" s="269">
        <v>520</v>
      </c>
      <c r="I682" s="102">
        <v>3135.3192000000004</v>
      </c>
      <c r="J682" s="310" t="s">
        <v>1487</v>
      </c>
      <c r="K682" s="50"/>
    </row>
    <row r="683" spans="1:11" ht="18.75" x14ac:dyDescent="0.25">
      <c r="A683" s="22"/>
      <c r="B683" s="22" t="s">
        <v>1355</v>
      </c>
      <c r="C683" s="163" t="s">
        <v>910</v>
      </c>
      <c r="D683" s="164"/>
      <c r="E683" s="164"/>
      <c r="F683" s="56"/>
      <c r="G683" s="269" t="s">
        <v>12</v>
      </c>
      <c r="H683" s="269">
        <v>3</v>
      </c>
      <c r="I683" s="102">
        <v>112.55358</v>
      </c>
      <c r="J683" s="311"/>
      <c r="K683" s="50"/>
    </row>
    <row r="684" spans="1:11" ht="18.75" x14ac:dyDescent="0.25">
      <c r="A684" s="22"/>
      <c r="B684" s="22" t="s">
        <v>1357</v>
      </c>
      <c r="C684" s="163" t="s">
        <v>912</v>
      </c>
      <c r="D684" s="164"/>
      <c r="E684" s="164"/>
      <c r="F684" s="56"/>
      <c r="G684" s="269" t="s">
        <v>12</v>
      </c>
      <c r="H684" s="269">
        <v>1</v>
      </c>
      <c r="I684" s="102">
        <v>36.241070000000001</v>
      </c>
      <c r="J684" s="311"/>
      <c r="K684" s="50"/>
    </row>
    <row r="685" spans="1:11" ht="18.75" x14ac:dyDescent="0.25">
      <c r="A685" s="22"/>
      <c r="B685" s="22" t="s">
        <v>1358</v>
      </c>
      <c r="C685" s="163" t="s">
        <v>917</v>
      </c>
      <c r="D685" s="164"/>
      <c r="E685" s="164"/>
      <c r="F685" s="56"/>
      <c r="G685" s="269" t="s">
        <v>12</v>
      </c>
      <c r="H685" s="269">
        <v>6</v>
      </c>
      <c r="I685" s="102">
        <v>4.6285800000000004</v>
      </c>
      <c r="J685" s="311"/>
      <c r="K685" s="50"/>
    </row>
    <row r="686" spans="1:11" ht="18.75" x14ac:dyDescent="0.25">
      <c r="A686" s="22"/>
      <c r="B686" s="22" t="s">
        <v>1360</v>
      </c>
      <c r="C686" s="163" t="s">
        <v>918</v>
      </c>
      <c r="D686" s="164"/>
      <c r="E686" s="164"/>
      <c r="F686" s="56"/>
      <c r="G686" s="269" t="s">
        <v>12</v>
      </c>
      <c r="H686" s="269">
        <v>3</v>
      </c>
      <c r="I686" s="102">
        <v>2.3142900000000002</v>
      </c>
      <c r="J686" s="311"/>
      <c r="K686" s="50"/>
    </row>
    <row r="687" spans="1:11" ht="18.75" x14ac:dyDescent="0.25">
      <c r="A687" s="22"/>
      <c r="B687" s="22" t="s">
        <v>1356</v>
      </c>
      <c r="C687" s="163" t="s">
        <v>905</v>
      </c>
      <c r="D687" s="164"/>
      <c r="E687" s="164"/>
      <c r="F687" s="56"/>
      <c r="G687" s="269" t="s">
        <v>906</v>
      </c>
      <c r="H687" s="269">
        <v>20</v>
      </c>
      <c r="I687" s="102">
        <v>76.928599999999989</v>
      </c>
      <c r="J687" s="311"/>
      <c r="K687" s="50"/>
    </row>
    <row r="688" spans="1:11" ht="18.75" x14ac:dyDescent="0.25">
      <c r="A688" s="22"/>
      <c r="B688" s="22" t="s">
        <v>1359</v>
      </c>
      <c r="C688" s="163" t="s">
        <v>451</v>
      </c>
      <c r="D688" s="164"/>
      <c r="E688" s="164"/>
      <c r="F688" s="56"/>
      <c r="G688" s="269" t="s">
        <v>12</v>
      </c>
      <c r="H688" s="269">
        <v>3</v>
      </c>
      <c r="I688" s="102">
        <v>1.17858</v>
      </c>
      <c r="J688" s="312"/>
      <c r="K688" s="50"/>
    </row>
    <row r="689" spans="1:11" ht="30.75" customHeight="1" x14ac:dyDescent="0.3">
      <c r="A689" s="22"/>
      <c r="B689" s="21" t="s">
        <v>1362</v>
      </c>
      <c r="C689" s="180" t="s">
        <v>919</v>
      </c>
      <c r="D689" s="164"/>
      <c r="E689" s="164"/>
      <c r="F689" s="56"/>
      <c r="G689" s="126"/>
      <c r="H689" s="126"/>
      <c r="I689" s="117">
        <f>SUM(I690:I696)</f>
        <v>2137.8084699999995</v>
      </c>
      <c r="J689" s="20"/>
      <c r="K689" s="50"/>
    </row>
    <row r="690" spans="1:11" ht="18.75" x14ac:dyDescent="0.25">
      <c r="A690" s="22"/>
      <c r="B690" s="22" t="s">
        <v>1363</v>
      </c>
      <c r="C690" s="163" t="s">
        <v>916</v>
      </c>
      <c r="D690" s="164"/>
      <c r="E690" s="164"/>
      <c r="F690" s="56"/>
      <c r="G690" s="269" t="s">
        <v>906</v>
      </c>
      <c r="H690" s="269">
        <v>325</v>
      </c>
      <c r="I690" s="102">
        <v>1959.5744999999999</v>
      </c>
      <c r="J690" s="310" t="s">
        <v>1489</v>
      </c>
      <c r="K690" s="50"/>
    </row>
    <row r="691" spans="1:11" ht="18.75" x14ac:dyDescent="0.25">
      <c r="A691" s="22"/>
      <c r="B691" s="22" t="s">
        <v>1364</v>
      </c>
      <c r="C691" s="163" t="s">
        <v>910</v>
      </c>
      <c r="D691" s="164"/>
      <c r="E691" s="164"/>
      <c r="F691" s="56"/>
      <c r="G691" s="269" t="s">
        <v>12</v>
      </c>
      <c r="H691" s="269">
        <v>2</v>
      </c>
      <c r="I691" s="102">
        <v>75.035719999999998</v>
      </c>
      <c r="J691" s="311"/>
      <c r="K691" s="50"/>
    </row>
    <row r="692" spans="1:11" ht="18.75" x14ac:dyDescent="0.25">
      <c r="A692" s="22"/>
      <c r="B692" s="22" t="s">
        <v>1365</v>
      </c>
      <c r="C692" s="163" t="s">
        <v>912</v>
      </c>
      <c r="D692" s="164"/>
      <c r="E692" s="164"/>
      <c r="F692" s="56"/>
      <c r="G692" s="269" t="s">
        <v>12</v>
      </c>
      <c r="H692" s="269">
        <v>1</v>
      </c>
      <c r="I692" s="102">
        <v>36.241070000000001</v>
      </c>
      <c r="J692" s="311"/>
      <c r="K692" s="50"/>
    </row>
    <row r="693" spans="1:11" ht="18.75" x14ac:dyDescent="0.25">
      <c r="A693" s="22"/>
      <c r="B693" s="22" t="s">
        <v>1368</v>
      </c>
      <c r="C693" s="163" t="s">
        <v>917</v>
      </c>
      <c r="D693" s="164"/>
      <c r="E693" s="164"/>
      <c r="F693" s="56"/>
      <c r="G693" s="269" t="s">
        <v>12</v>
      </c>
      <c r="H693" s="269">
        <v>3</v>
      </c>
      <c r="I693" s="102">
        <v>2.3142900000000002</v>
      </c>
      <c r="J693" s="311"/>
      <c r="K693" s="50"/>
    </row>
    <row r="694" spans="1:11" ht="18.75" x14ac:dyDescent="0.25">
      <c r="A694" s="22"/>
      <c r="B694" s="22" t="s">
        <v>1367</v>
      </c>
      <c r="C694" s="163" t="s">
        <v>918</v>
      </c>
      <c r="D694" s="164"/>
      <c r="E694" s="164"/>
      <c r="F694" s="56"/>
      <c r="G694" s="269" t="s">
        <v>12</v>
      </c>
      <c r="H694" s="269">
        <v>3</v>
      </c>
      <c r="I694" s="102">
        <v>2.3142900000000002</v>
      </c>
      <c r="J694" s="311"/>
      <c r="K694" s="50"/>
    </row>
    <row r="695" spans="1:11" ht="18.75" x14ac:dyDescent="0.25">
      <c r="A695" s="22"/>
      <c r="B695" s="22" t="s">
        <v>1366</v>
      </c>
      <c r="C695" s="163" t="s">
        <v>905</v>
      </c>
      <c r="D695" s="164"/>
      <c r="E695" s="164"/>
      <c r="F695" s="56"/>
      <c r="G695" s="269" t="s">
        <v>906</v>
      </c>
      <c r="H695" s="269">
        <v>16</v>
      </c>
      <c r="I695" s="102">
        <v>61.542879999999997</v>
      </c>
      <c r="J695" s="311"/>
      <c r="K695" s="50"/>
    </row>
    <row r="696" spans="1:11" ht="18.75" x14ac:dyDescent="0.25">
      <c r="A696" s="22"/>
      <c r="B696" s="22" t="s">
        <v>1369</v>
      </c>
      <c r="C696" s="163" t="s">
        <v>451</v>
      </c>
      <c r="D696" s="164"/>
      <c r="E696" s="164"/>
      <c r="F696" s="56"/>
      <c r="G696" s="269" t="s">
        <v>12</v>
      </c>
      <c r="H696" s="269">
        <v>2</v>
      </c>
      <c r="I696" s="102">
        <v>0.78571999999999997</v>
      </c>
      <c r="J696" s="312"/>
      <c r="K696" s="50"/>
    </row>
    <row r="697" spans="1:11" ht="44.25" customHeight="1" x14ac:dyDescent="0.3">
      <c r="A697" s="93"/>
      <c r="B697" s="93"/>
      <c r="C697" s="193" t="s">
        <v>920</v>
      </c>
      <c r="D697" s="194"/>
      <c r="E697" s="194"/>
      <c r="F697" s="195"/>
      <c r="G697" s="195"/>
      <c r="H697" s="91"/>
      <c r="I697" s="117">
        <f>I698+I706+I715+I722+I731+I739+I750</f>
        <v>3776.8710528571428</v>
      </c>
      <c r="J697" s="99"/>
      <c r="K697" s="50"/>
    </row>
    <row r="698" spans="1:11" ht="24.75" customHeight="1" x14ac:dyDescent="0.3">
      <c r="A698" s="181"/>
      <c r="B698" s="18" t="s">
        <v>1370</v>
      </c>
      <c r="C698" s="186" t="s">
        <v>921</v>
      </c>
      <c r="D698" s="164"/>
      <c r="E698" s="164"/>
      <c r="F698" s="20"/>
      <c r="G698" s="91"/>
      <c r="H698" s="91"/>
      <c r="I698" s="117">
        <f>SUM(I699:I705)</f>
        <v>553.67341999999996</v>
      </c>
      <c r="J698" s="20"/>
      <c r="K698" s="50"/>
    </row>
    <row r="699" spans="1:11" ht="18.75" x14ac:dyDescent="0.3">
      <c r="A699" s="181"/>
      <c r="B699" s="2" t="s">
        <v>1371</v>
      </c>
      <c r="C699" s="187" t="s">
        <v>922</v>
      </c>
      <c r="D699" s="164"/>
      <c r="E699" s="188"/>
      <c r="F699" s="20"/>
      <c r="G699" s="269" t="s">
        <v>906</v>
      </c>
      <c r="H699" s="289">
        <v>130</v>
      </c>
      <c r="I699" s="102">
        <v>470.78589999999997</v>
      </c>
      <c r="J699" s="310" t="s">
        <v>1489</v>
      </c>
      <c r="K699" s="50"/>
    </row>
    <row r="700" spans="1:11" ht="20.25" customHeight="1" x14ac:dyDescent="0.3">
      <c r="A700" s="182"/>
      <c r="B700" s="2" t="s">
        <v>1372</v>
      </c>
      <c r="C700" s="189" t="s">
        <v>923</v>
      </c>
      <c r="D700" s="164"/>
      <c r="E700" s="164"/>
      <c r="F700" s="183"/>
      <c r="G700" s="269" t="s">
        <v>12</v>
      </c>
      <c r="H700" s="269">
        <v>2</v>
      </c>
      <c r="I700" s="102">
        <v>29.464279999999999</v>
      </c>
      <c r="J700" s="311"/>
      <c r="K700" s="50"/>
    </row>
    <row r="701" spans="1:11" ht="22.5" customHeight="1" x14ac:dyDescent="0.3">
      <c r="A701" s="181"/>
      <c r="B701" s="2" t="s">
        <v>1374</v>
      </c>
      <c r="C701" s="189" t="s">
        <v>918</v>
      </c>
      <c r="D701" s="164"/>
      <c r="E701" s="164"/>
      <c r="F701" s="42"/>
      <c r="G701" s="269" t="s">
        <v>12</v>
      </c>
      <c r="H701" s="269">
        <v>2</v>
      </c>
      <c r="I701" s="102">
        <v>1.5428599999999999</v>
      </c>
      <c r="J701" s="311"/>
      <c r="K701" s="50"/>
    </row>
    <row r="702" spans="1:11" ht="18" customHeight="1" x14ac:dyDescent="0.3">
      <c r="A702" s="184"/>
      <c r="B702" s="2" t="s">
        <v>1375</v>
      </c>
      <c r="C702" s="189" t="s">
        <v>924</v>
      </c>
      <c r="D702" s="164"/>
      <c r="E702" s="164"/>
      <c r="F702" s="42"/>
      <c r="G702" s="269" t="s">
        <v>12</v>
      </c>
      <c r="H702" s="269">
        <v>6</v>
      </c>
      <c r="I702" s="102">
        <v>4.6285800000000004</v>
      </c>
      <c r="J702" s="311"/>
      <c r="K702" s="50"/>
    </row>
    <row r="703" spans="1:11" ht="18" customHeight="1" x14ac:dyDescent="0.3">
      <c r="A703" s="181"/>
      <c r="B703" s="2" t="s">
        <v>1376</v>
      </c>
      <c r="C703" s="189" t="s">
        <v>905</v>
      </c>
      <c r="D703" s="164"/>
      <c r="E703" s="164"/>
      <c r="F703" s="42"/>
      <c r="G703" s="269" t="s">
        <v>906</v>
      </c>
      <c r="H703" s="269">
        <v>8</v>
      </c>
      <c r="I703" s="102">
        <v>30.771439999999998</v>
      </c>
      <c r="J703" s="311"/>
      <c r="K703" s="50"/>
    </row>
    <row r="704" spans="1:11" ht="19.5" customHeight="1" x14ac:dyDescent="0.25">
      <c r="A704" s="184"/>
      <c r="B704" s="2" t="s">
        <v>1373</v>
      </c>
      <c r="C704" s="163" t="s">
        <v>451</v>
      </c>
      <c r="D704" s="164"/>
      <c r="E704" s="164"/>
      <c r="F704" s="31"/>
      <c r="G704" s="269" t="s">
        <v>12</v>
      </c>
      <c r="H704" s="269">
        <v>2</v>
      </c>
      <c r="I704" s="263">
        <v>0.78571999999999997</v>
      </c>
      <c r="J704" s="311"/>
      <c r="K704" s="50"/>
    </row>
    <row r="705" spans="1:11" ht="19.5" customHeight="1" x14ac:dyDescent="0.25">
      <c r="A705" s="184"/>
      <c r="B705" s="2" t="s">
        <v>1377</v>
      </c>
      <c r="C705" s="189" t="s">
        <v>907</v>
      </c>
      <c r="D705" s="164"/>
      <c r="E705" s="164"/>
      <c r="F705" s="31"/>
      <c r="G705" s="269" t="s">
        <v>12</v>
      </c>
      <c r="H705" s="269">
        <v>1</v>
      </c>
      <c r="I705" s="263">
        <v>15.69464</v>
      </c>
      <c r="J705" s="312"/>
      <c r="K705" s="50"/>
    </row>
    <row r="706" spans="1:11" ht="30.75" customHeight="1" x14ac:dyDescent="0.3">
      <c r="A706" s="184"/>
      <c r="B706" s="31">
        <v>90</v>
      </c>
      <c r="C706" s="186" t="s">
        <v>925</v>
      </c>
      <c r="D706" s="164"/>
      <c r="E706" s="164"/>
      <c r="F706" s="31"/>
      <c r="G706" s="269"/>
      <c r="H706" s="269"/>
      <c r="I706" s="117">
        <f>SUM(I707:I714)</f>
        <v>638.46631000000014</v>
      </c>
      <c r="J706" s="20"/>
      <c r="K706" s="50"/>
    </row>
    <row r="707" spans="1:11" ht="21" customHeight="1" x14ac:dyDescent="0.3">
      <c r="A707" s="2"/>
      <c r="B707" s="2" t="s">
        <v>1378</v>
      </c>
      <c r="C707" s="187" t="s">
        <v>922</v>
      </c>
      <c r="D707" s="164"/>
      <c r="E707" s="188"/>
      <c r="F707" s="185"/>
      <c r="G707" s="269" t="s">
        <v>906</v>
      </c>
      <c r="H707" s="289">
        <v>150</v>
      </c>
      <c r="I707" s="102">
        <v>543.21450000000004</v>
      </c>
      <c r="J707" s="310" t="s">
        <v>1489</v>
      </c>
      <c r="K707" s="50"/>
    </row>
    <row r="708" spans="1:11" ht="18.75" x14ac:dyDescent="0.3">
      <c r="A708" s="181"/>
      <c r="B708" s="2" t="s">
        <v>1379</v>
      </c>
      <c r="C708" s="189" t="s">
        <v>923</v>
      </c>
      <c r="D708" s="164"/>
      <c r="E708" s="164"/>
      <c r="F708" s="20"/>
      <c r="G708" s="269" t="s">
        <v>12</v>
      </c>
      <c r="H708" s="269">
        <v>2</v>
      </c>
      <c r="I708" s="102">
        <v>29.464279999999999</v>
      </c>
      <c r="J708" s="311"/>
      <c r="K708" s="50"/>
    </row>
    <row r="709" spans="1:11" ht="18.75" x14ac:dyDescent="0.3">
      <c r="A709" s="181"/>
      <c r="B709" s="2" t="s">
        <v>1382</v>
      </c>
      <c r="C709" s="189" t="s">
        <v>926</v>
      </c>
      <c r="D709" s="164"/>
      <c r="E709" s="164"/>
      <c r="F709" s="20"/>
      <c r="G709" s="269" t="s">
        <v>12</v>
      </c>
      <c r="H709" s="269">
        <v>1</v>
      </c>
      <c r="I709" s="102">
        <v>12.36429</v>
      </c>
      <c r="J709" s="311"/>
      <c r="K709" s="50"/>
    </row>
    <row r="710" spans="1:11" ht="18.75" x14ac:dyDescent="0.3">
      <c r="A710" s="181"/>
      <c r="B710" s="2" t="s">
        <v>1383</v>
      </c>
      <c r="C710" s="189" t="s">
        <v>918</v>
      </c>
      <c r="D710" s="164"/>
      <c r="E710" s="164"/>
      <c r="F710" s="20"/>
      <c r="G710" s="269" t="s">
        <v>12</v>
      </c>
      <c r="H710" s="269">
        <v>2</v>
      </c>
      <c r="I710" s="102">
        <v>1.5428599999999999</v>
      </c>
      <c r="J710" s="311"/>
      <c r="K710" s="50"/>
    </row>
    <row r="711" spans="1:11" ht="18.75" x14ac:dyDescent="0.3">
      <c r="A711" s="181"/>
      <c r="B711" s="2" t="s">
        <v>1384</v>
      </c>
      <c r="C711" s="189" t="s">
        <v>924</v>
      </c>
      <c r="D711" s="164"/>
      <c r="E711" s="164"/>
      <c r="F711" s="20"/>
      <c r="G711" s="269" t="s">
        <v>12</v>
      </c>
      <c r="H711" s="269">
        <v>6</v>
      </c>
      <c r="I711" s="102">
        <v>4.6285800000000004</v>
      </c>
      <c r="J711" s="311"/>
      <c r="K711" s="50"/>
    </row>
    <row r="712" spans="1:11" ht="18.75" x14ac:dyDescent="0.3">
      <c r="A712" s="181"/>
      <c r="B712" s="2" t="s">
        <v>1380</v>
      </c>
      <c r="C712" s="163" t="s">
        <v>905</v>
      </c>
      <c r="D712" s="164"/>
      <c r="E712" s="164"/>
      <c r="F712" s="20"/>
      <c r="G712" s="269" t="s">
        <v>906</v>
      </c>
      <c r="H712" s="269">
        <v>8</v>
      </c>
      <c r="I712" s="102">
        <v>30.771439999999998</v>
      </c>
      <c r="J712" s="311"/>
      <c r="K712" s="50"/>
    </row>
    <row r="713" spans="1:11" ht="18.75" x14ac:dyDescent="0.3">
      <c r="A713" s="181"/>
      <c r="B713" s="2" t="s">
        <v>1385</v>
      </c>
      <c r="C713" s="189" t="s">
        <v>451</v>
      </c>
      <c r="D713" s="164"/>
      <c r="E713" s="164"/>
      <c r="F713" s="20"/>
      <c r="G713" s="269" t="s">
        <v>12</v>
      </c>
      <c r="H713" s="269">
        <v>2</v>
      </c>
      <c r="I713" s="102">
        <v>0.78571999999999997</v>
      </c>
      <c r="J713" s="311"/>
      <c r="K713" s="50"/>
    </row>
    <row r="714" spans="1:11" ht="18.75" x14ac:dyDescent="0.3">
      <c r="A714" s="181"/>
      <c r="B714" s="2" t="s">
        <v>1381</v>
      </c>
      <c r="C714" s="189" t="s">
        <v>907</v>
      </c>
      <c r="D714" s="164"/>
      <c r="E714" s="164"/>
      <c r="F714" s="20"/>
      <c r="G714" s="269" t="s">
        <v>12</v>
      </c>
      <c r="H714" s="269">
        <v>1</v>
      </c>
      <c r="I714" s="102">
        <v>15.69464</v>
      </c>
      <c r="J714" s="312"/>
      <c r="K714" s="50"/>
    </row>
    <row r="715" spans="1:11" ht="18.75" x14ac:dyDescent="0.3">
      <c r="A715" s="181"/>
      <c r="B715" s="18" t="s">
        <v>1386</v>
      </c>
      <c r="C715" s="186" t="s">
        <v>927</v>
      </c>
      <c r="D715" s="164"/>
      <c r="E715" s="164"/>
      <c r="F715" s="20"/>
      <c r="G715" s="269"/>
      <c r="H715" s="269"/>
      <c r="I715" s="117">
        <f>SUM(I716:I721)</f>
        <v>414.25907999999998</v>
      </c>
      <c r="J715" s="20"/>
      <c r="K715" s="50"/>
    </row>
    <row r="716" spans="1:11" ht="18.75" customHeight="1" x14ac:dyDescent="0.3">
      <c r="A716" s="181"/>
      <c r="B716" s="25" t="s">
        <v>1387</v>
      </c>
      <c r="C716" s="187" t="s">
        <v>922</v>
      </c>
      <c r="D716" s="164"/>
      <c r="E716" s="188"/>
      <c r="F716" s="20"/>
      <c r="G716" s="269" t="s">
        <v>906</v>
      </c>
      <c r="H716" s="289">
        <v>100</v>
      </c>
      <c r="I716" s="102">
        <v>362.14299999999997</v>
      </c>
      <c r="J716" s="310" t="s">
        <v>1489</v>
      </c>
      <c r="K716" s="50"/>
    </row>
    <row r="717" spans="1:11" ht="18.75" x14ac:dyDescent="0.3">
      <c r="A717" s="181"/>
      <c r="B717" s="25" t="s">
        <v>1388</v>
      </c>
      <c r="C717" s="189" t="s">
        <v>923</v>
      </c>
      <c r="D717" s="164"/>
      <c r="E717" s="164"/>
      <c r="F717" s="20"/>
      <c r="G717" s="269" t="s">
        <v>12</v>
      </c>
      <c r="H717" s="269">
        <v>2</v>
      </c>
      <c r="I717" s="102">
        <v>29.464279999999999</v>
      </c>
      <c r="J717" s="311"/>
      <c r="K717" s="50"/>
    </row>
    <row r="718" spans="1:11" ht="18.75" x14ac:dyDescent="0.3">
      <c r="A718" s="181"/>
      <c r="B718" s="25" t="s">
        <v>1389</v>
      </c>
      <c r="C718" s="189" t="s">
        <v>918</v>
      </c>
      <c r="D718" s="164"/>
      <c r="E718" s="164"/>
      <c r="F718" s="20"/>
      <c r="G718" s="269" t="s">
        <v>12</v>
      </c>
      <c r="H718" s="269">
        <v>2</v>
      </c>
      <c r="I718" s="102">
        <v>1.5428599999999999</v>
      </c>
      <c r="J718" s="311"/>
      <c r="K718" s="50"/>
    </row>
    <row r="719" spans="1:11" ht="18.75" x14ac:dyDescent="0.3">
      <c r="A719" s="181"/>
      <c r="B719" s="25" t="s">
        <v>1390</v>
      </c>
      <c r="C719" s="189" t="s">
        <v>924</v>
      </c>
      <c r="D719" s="164"/>
      <c r="E719" s="164"/>
      <c r="F719" s="20"/>
      <c r="G719" s="269" t="s">
        <v>12</v>
      </c>
      <c r="H719" s="269">
        <v>6</v>
      </c>
      <c r="I719" s="102">
        <v>4.6285800000000004</v>
      </c>
      <c r="J719" s="311"/>
      <c r="K719" s="50"/>
    </row>
    <row r="720" spans="1:11" ht="18.75" x14ac:dyDescent="0.3">
      <c r="A720" s="181"/>
      <c r="B720" s="25" t="s">
        <v>1391</v>
      </c>
      <c r="C720" s="163" t="s">
        <v>451</v>
      </c>
      <c r="D720" s="164"/>
      <c r="E720" s="164"/>
      <c r="F720" s="20"/>
      <c r="G720" s="269" t="s">
        <v>12</v>
      </c>
      <c r="H720" s="269">
        <v>2</v>
      </c>
      <c r="I720" s="102">
        <v>0.78571999999999997</v>
      </c>
      <c r="J720" s="311"/>
      <c r="K720" s="50"/>
    </row>
    <row r="721" spans="1:11" ht="18.75" x14ac:dyDescent="0.3">
      <c r="A721" s="181"/>
      <c r="B721" s="25" t="s">
        <v>1392</v>
      </c>
      <c r="C721" s="189" t="s">
        <v>907</v>
      </c>
      <c r="D721" s="164"/>
      <c r="E721" s="164"/>
      <c r="F721" s="20"/>
      <c r="G721" s="269" t="s">
        <v>12</v>
      </c>
      <c r="H721" s="269">
        <v>1</v>
      </c>
      <c r="I721" s="102">
        <v>15.69464</v>
      </c>
      <c r="J721" s="311"/>
      <c r="K721" s="50"/>
    </row>
    <row r="722" spans="1:11" ht="18.75" x14ac:dyDescent="0.3">
      <c r="A722" s="181"/>
      <c r="B722" s="17">
        <v>92</v>
      </c>
      <c r="C722" s="180" t="s">
        <v>928</v>
      </c>
      <c r="D722" s="164"/>
      <c r="E722" s="164"/>
      <c r="F722" s="20"/>
      <c r="G722" s="269"/>
      <c r="H722" s="269"/>
      <c r="I722" s="117">
        <f>SUM(I723:I730)</f>
        <v>638.46631285714295</v>
      </c>
      <c r="J722" s="219"/>
      <c r="K722" s="50"/>
    </row>
    <row r="723" spans="1:11" ht="18.75" x14ac:dyDescent="0.3">
      <c r="A723" s="181"/>
      <c r="B723" s="25" t="s">
        <v>1393</v>
      </c>
      <c r="C723" s="187" t="s">
        <v>922</v>
      </c>
      <c r="D723" s="164"/>
      <c r="E723" s="188"/>
      <c r="F723" s="20"/>
      <c r="G723" s="269" t="s">
        <v>906</v>
      </c>
      <c r="H723" s="289">
        <v>150</v>
      </c>
      <c r="I723" s="102">
        <v>543.21450000000004</v>
      </c>
      <c r="J723" s="310" t="s">
        <v>1489</v>
      </c>
      <c r="K723" s="50"/>
    </row>
    <row r="724" spans="1:11" ht="18.75" x14ac:dyDescent="0.3">
      <c r="A724" s="181"/>
      <c r="B724" s="25" t="s">
        <v>1394</v>
      </c>
      <c r="C724" s="189" t="s">
        <v>926</v>
      </c>
      <c r="D724" s="164"/>
      <c r="E724" s="188"/>
      <c r="F724" s="20"/>
      <c r="G724" s="269" t="s">
        <v>12</v>
      </c>
      <c r="H724" s="289">
        <v>1</v>
      </c>
      <c r="I724" s="102">
        <v>12.36429</v>
      </c>
      <c r="J724" s="311"/>
      <c r="K724" s="50"/>
    </row>
    <row r="725" spans="1:11" ht="18.75" x14ac:dyDescent="0.3">
      <c r="A725" s="181"/>
      <c r="B725" s="25" t="s">
        <v>1395</v>
      </c>
      <c r="C725" s="189" t="s">
        <v>923</v>
      </c>
      <c r="D725" s="164"/>
      <c r="E725" s="164"/>
      <c r="F725" s="20"/>
      <c r="G725" s="269" t="s">
        <v>12</v>
      </c>
      <c r="H725" s="269">
        <v>2</v>
      </c>
      <c r="I725" s="102">
        <v>29.464279999999999</v>
      </c>
      <c r="J725" s="311"/>
      <c r="K725" s="50"/>
    </row>
    <row r="726" spans="1:11" ht="18.75" x14ac:dyDescent="0.3">
      <c r="A726" s="181"/>
      <c r="B726" s="25" t="s">
        <v>1396</v>
      </c>
      <c r="C726" s="189" t="s">
        <v>918</v>
      </c>
      <c r="D726" s="164"/>
      <c r="E726" s="164"/>
      <c r="F726" s="20"/>
      <c r="G726" s="269" t="s">
        <v>12</v>
      </c>
      <c r="H726" s="269">
        <v>2</v>
      </c>
      <c r="I726" s="102">
        <v>1.5428599999999999</v>
      </c>
      <c r="J726" s="311"/>
      <c r="K726" s="50"/>
    </row>
    <row r="727" spans="1:11" ht="18.75" x14ac:dyDescent="0.3">
      <c r="A727" s="181"/>
      <c r="B727" s="25" t="s">
        <v>1397</v>
      </c>
      <c r="C727" s="189" t="s">
        <v>924</v>
      </c>
      <c r="D727" s="164"/>
      <c r="E727" s="164"/>
      <c r="F727" s="20"/>
      <c r="G727" s="269" t="s">
        <v>12</v>
      </c>
      <c r="H727" s="269">
        <v>6</v>
      </c>
      <c r="I727" s="102">
        <v>4.6285800000000004</v>
      </c>
      <c r="J727" s="311"/>
      <c r="K727" s="50"/>
    </row>
    <row r="728" spans="1:11" ht="18.75" x14ac:dyDescent="0.3">
      <c r="A728" s="181"/>
      <c r="B728" s="25" t="s">
        <v>1398</v>
      </c>
      <c r="C728" s="189" t="s">
        <v>905</v>
      </c>
      <c r="D728" s="164"/>
      <c r="E728" s="164"/>
      <c r="F728" s="20"/>
      <c r="G728" s="269" t="s">
        <v>906</v>
      </c>
      <c r="H728" s="269">
        <v>8</v>
      </c>
      <c r="I728" s="102">
        <v>30.771439999999998</v>
      </c>
      <c r="J728" s="311"/>
      <c r="K728" s="50"/>
    </row>
    <row r="729" spans="1:11" ht="18.75" x14ac:dyDescent="0.3">
      <c r="A729" s="181"/>
      <c r="B729" s="25" t="s">
        <v>1399</v>
      </c>
      <c r="C729" s="189" t="s">
        <v>451</v>
      </c>
      <c r="D729" s="164"/>
      <c r="E729" s="164"/>
      <c r="F729" s="20"/>
      <c r="G729" s="269" t="s">
        <v>12</v>
      </c>
      <c r="H729" s="269">
        <v>2</v>
      </c>
      <c r="I729" s="102">
        <v>0.78571999999999997</v>
      </c>
      <c r="J729" s="311"/>
      <c r="K729" s="50"/>
    </row>
    <row r="730" spans="1:11" ht="18.75" x14ac:dyDescent="0.3">
      <c r="A730" s="181"/>
      <c r="B730" s="25" t="s">
        <v>1400</v>
      </c>
      <c r="C730" s="189" t="s">
        <v>907</v>
      </c>
      <c r="D730" s="164"/>
      <c r="E730" s="164"/>
      <c r="F730" s="20"/>
      <c r="G730" s="269" t="s">
        <v>12</v>
      </c>
      <c r="H730" s="269">
        <v>1</v>
      </c>
      <c r="I730" s="102">
        <v>15.694642857142854</v>
      </c>
      <c r="J730" s="312"/>
      <c r="K730" s="50"/>
    </row>
    <row r="731" spans="1:11" ht="18.75" x14ac:dyDescent="0.3">
      <c r="A731" s="181"/>
      <c r="B731" s="17">
        <v>93</v>
      </c>
      <c r="C731" s="186" t="s">
        <v>929</v>
      </c>
      <c r="D731" s="164"/>
      <c r="E731" s="164"/>
      <c r="F731" s="20"/>
      <c r="G731" s="269"/>
      <c r="H731" s="269"/>
      <c r="I731" s="117">
        <f>SUM(I732:I738)</f>
        <v>357.21619999999996</v>
      </c>
      <c r="J731" s="20"/>
      <c r="K731" s="50"/>
    </row>
    <row r="732" spans="1:11" ht="18.75" x14ac:dyDescent="0.3">
      <c r="A732" s="181"/>
      <c r="B732" s="25" t="s">
        <v>1401</v>
      </c>
      <c r="C732" s="187" t="s">
        <v>922</v>
      </c>
      <c r="D732" s="164"/>
      <c r="E732" s="188"/>
      <c r="F732" s="20"/>
      <c r="G732" s="269" t="s">
        <v>906</v>
      </c>
      <c r="H732" s="289">
        <v>80</v>
      </c>
      <c r="I732" s="102">
        <v>289.71439999999996</v>
      </c>
      <c r="J732" s="310" t="s">
        <v>1489</v>
      </c>
      <c r="K732" s="50"/>
    </row>
    <row r="733" spans="1:11" ht="18.75" x14ac:dyDescent="0.3">
      <c r="A733" s="181"/>
      <c r="B733" s="25" t="s">
        <v>1402</v>
      </c>
      <c r="C733" s="189" t="s">
        <v>923</v>
      </c>
      <c r="D733" s="164"/>
      <c r="E733" s="164"/>
      <c r="F733" s="20"/>
      <c r="G733" s="269" t="s">
        <v>12</v>
      </c>
      <c r="H733" s="269">
        <v>2</v>
      </c>
      <c r="I733" s="102">
        <v>29.464279999999999</v>
      </c>
      <c r="J733" s="311"/>
      <c r="K733" s="50"/>
    </row>
    <row r="734" spans="1:11" ht="18.75" x14ac:dyDescent="0.3">
      <c r="A734" s="181"/>
      <c r="B734" s="25" t="s">
        <v>1403</v>
      </c>
      <c r="C734" s="189" t="s">
        <v>918</v>
      </c>
      <c r="D734" s="164"/>
      <c r="E734" s="164"/>
      <c r="F734" s="20"/>
      <c r="G734" s="269" t="s">
        <v>12</v>
      </c>
      <c r="H734" s="269">
        <v>2</v>
      </c>
      <c r="I734" s="102">
        <v>1.5428599999999999</v>
      </c>
      <c r="J734" s="311"/>
      <c r="K734" s="50"/>
    </row>
    <row r="735" spans="1:11" ht="18.75" x14ac:dyDescent="0.3">
      <c r="A735" s="181"/>
      <c r="B735" s="25" t="s">
        <v>1404</v>
      </c>
      <c r="C735" s="189" t="s">
        <v>924</v>
      </c>
      <c r="D735" s="164"/>
      <c r="E735" s="164"/>
      <c r="F735" s="20"/>
      <c r="G735" s="269" t="s">
        <v>12</v>
      </c>
      <c r="H735" s="269">
        <v>6</v>
      </c>
      <c r="I735" s="102">
        <v>4.6285800000000004</v>
      </c>
      <c r="J735" s="311"/>
      <c r="K735" s="50"/>
    </row>
    <row r="736" spans="1:11" ht="18.75" x14ac:dyDescent="0.3">
      <c r="A736" s="181"/>
      <c r="B736" s="25" t="s">
        <v>1405</v>
      </c>
      <c r="C736" s="189" t="s">
        <v>905</v>
      </c>
      <c r="D736" s="164"/>
      <c r="E736" s="164"/>
      <c r="F736" s="20"/>
      <c r="G736" s="269" t="s">
        <v>906</v>
      </c>
      <c r="H736" s="269">
        <v>4</v>
      </c>
      <c r="I736" s="102">
        <v>15.385719999999999</v>
      </c>
      <c r="J736" s="311"/>
      <c r="K736" s="50"/>
    </row>
    <row r="737" spans="1:11" ht="18.75" x14ac:dyDescent="0.3">
      <c r="A737" s="181"/>
      <c r="B737" s="25" t="s">
        <v>1406</v>
      </c>
      <c r="C737" s="189" t="s">
        <v>451</v>
      </c>
      <c r="D737" s="164"/>
      <c r="E737" s="164"/>
      <c r="F737" s="20"/>
      <c r="G737" s="269" t="s">
        <v>12</v>
      </c>
      <c r="H737" s="269">
        <v>2</v>
      </c>
      <c r="I737" s="102">
        <v>0.78571999999999997</v>
      </c>
      <c r="J737" s="311"/>
      <c r="K737" s="50"/>
    </row>
    <row r="738" spans="1:11" ht="18.75" x14ac:dyDescent="0.3">
      <c r="A738" s="181"/>
      <c r="B738" s="25" t="s">
        <v>1407</v>
      </c>
      <c r="C738" s="189" t="s">
        <v>907</v>
      </c>
      <c r="D738" s="164"/>
      <c r="E738" s="164"/>
      <c r="F738" s="20"/>
      <c r="G738" s="269" t="s">
        <v>12</v>
      </c>
      <c r="H738" s="269">
        <v>1</v>
      </c>
      <c r="I738" s="102">
        <v>15.69464</v>
      </c>
      <c r="J738" s="312"/>
      <c r="K738" s="50"/>
    </row>
    <row r="739" spans="1:11" ht="18.75" x14ac:dyDescent="0.3">
      <c r="A739" s="181"/>
      <c r="B739" s="17">
        <v>94</v>
      </c>
      <c r="C739" s="162" t="s">
        <v>930</v>
      </c>
      <c r="D739" s="164"/>
      <c r="E739" s="164"/>
      <c r="F739" s="20"/>
      <c r="G739" s="269"/>
      <c r="H739" s="269"/>
      <c r="I739" s="117">
        <f>SUM(I740:I749)</f>
        <v>750.58779000000015</v>
      </c>
      <c r="J739" s="224"/>
      <c r="K739" s="50"/>
    </row>
    <row r="740" spans="1:11" ht="18.75" x14ac:dyDescent="0.3">
      <c r="A740" s="181"/>
      <c r="B740" s="25" t="s">
        <v>1408</v>
      </c>
      <c r="C740" s="190" t="s">
        <v>922</v>
      </c>
      <c r="D740" s="191"/>
      <c r="E740" s="191"/>
      <c r="F740" s="20"/>
      <c r="G740" s="290" t="s">
        <v>906</v>
      </c>
      <c r="H740" s="290">
        <v>180</v>
      </c>
      <c r="I740" s="102">
        <v>651.85739999999998</v>
      </c>
      <c r="J740" s="310" t="s">
        <v>1489</v>
      </c>
      <c r="K740" s="50"/>
    </row>
    <row r="741" spans="1:11" ht="18.75" x14ac:dyDescent="0.3">
      <c r="A741" s="181"/>
      <c r="B741" s="25" t="s">
        <v>1409</v>
      </c>
      <c r="C741" s="190" t="s">
        <v>923</v>
      </c>
      <c r="D741" s="191"/>
      <c r="E741" s="191"/>
      <c r="F741" s="20"/>
      <c r="G741" s="290" t="s">
        <v>12</v>
      </c>
      <c r="H741" s="290">
        <v>2</v>
      </c>
      <c r="I741" s="102">
        <v>29.464279999999999</v>
      </c>
      <c r="J741" s="311"/>
      <c r="K741" s="50"/>
    </row>
    <row r="742" spans="1:11" ht="18.75" x14ac:dyDescent="0.3">
      <c r="A742" s="181"/>
      <c r="B742" s="25" t="s">
        <v>1410</v>
      </c>
      <c r="C742" s="190" t="s">
        <v>926</v>
      </c>
      <c r="D742" s="191"/>
      <c r="E742" s="191"/>
      <c r="F742" s="20"/>
      <c r="G742" s="290" t="s">
        <v>12</v>
      </c>
      <c r="H742" s="290">
        <v>1</v>
      </c>
      <c r="I742" s="102">
        <v>12.36429</v>
      </c>
      <c r="J742" s="311"/>
      <c r="K742" s="50"/>
    </row>
    <row r="743" spans="1:11" ht="18.75" x14ac:dyDescent="0.3">
      <c r="A743" s="181"/>
      <c r="B743" s="25" t="s">
        <v>1411</v>
      </c>
      <c r="C743" s="190" t="s">
        <v>918</v>
      </c>
      <c r="D743" s="191"/>
      <c r="E743" s="191"/>
      <c r="F743" s="20"/>
      <c r="G743" s="290" t="s">
        <v>12</v>
      </c>
      <c r="H743" s="290">
        <v>2</v>
      </c>
      <c r="I743" s="102">
        <v>1.5428599999999999</v>
      </c>
      <c r="J743" s="311"/>
      <c r="K743" s="50"/>
    </row>
    <row r="744" spans="1:11" ht="18.75" x14ac:dyDescent="0.3">
      <c r="A744" s="181"/>
      <c r="B744" s="25" t="s">
        <v>1412</v>
      </c>
      <c r="C744" s="190" t="s">
        <v>924</v>
      </c>
      <c r="D744" s="191"/>
      <c r="E744" s="191"/>
      <c r="F744" s="20"/>
      <c r="G744" s="290" t="s">
        <v>12</v>
      </c>
      <c r="H744" s="290">
        <v>6</v>
      </c>
      <c r="I744" s="102">
        <v>4.6285800000000004</v>
      </c>
      <c r="J744" s="311"/>
      <c r="K744" s="50"/>
    </row>
    <row r="745" spans="1:11" ht="18.75" x14ac:dyDescent="0.3">
      <c r="A745" s="181"/>
      <c r="B745" s="25" t="s">
        <v>1413</v>
      </c>
      <c r="C745" s="190" t="s">
        <v>917</v>
      </c>
      <c r="D745" s="191"/>
      <c r="E745" s="191"/>
      <c r="F745" s="20"/>
      <c r="G745" s="290" t="s">
        <v>12</v>
      </c>
      <c r="H745" s="290">
        <v>1</v>
      </c>
      <c r="I745" s="102">
        <v>0.77142999999999995</v>
      </c>
      <c r="J745" s="311"/>
      <c r="K745" s="50"/>
    </row>
    <row r="746" spans="1:11" ht="18.75" x14ac:dyDescent="0.3">
      <c r="A746" s="181"/>
      <c r="B746" s="25" t="s">
        <v>1414</v>
      </c>
      <c r="C746" s="190" t="s">
        <v>931</v>
      </c>
      <c r="D746" s="191"/>
      <c r="E746" s="191"/>
      <c r="F746" s="20"/>
      <c r="G746" s="290" t="s">
        <v>12</v>
      </c>
      <c r="H746" s="290">
        <v>3</v>
      </c>
      <c r="I746" s="102">
        <v>2.3142900000000002</v>
      </c>
      <c r="J746" s="311"/>
      <c r="K746" s="50"/>
    </row>
    <row r="747" spans="1:11" ht="18.75" x14ac:dyDescent="0.3">
      <c r="A747" s="181"/>
      <c r="B747" s="25" t="s">
        <v>1415</v>
      </c>
      <c r="C747" s="190" t="s">
        <v>905</v>
      </c>
      <c r="D747" s="191"/>
      <c r="E747" s="191"/>
      <c r="F747" s="20"/>
      <c r="G747" s="290" t="s">
        <v>906</v>
      </c>
      <c r="H747" s="290">
        <v>8</v>
      </c>
      <c r="I747" s="102">
        <v>30.771439999999998</v>
      </c>
      <c r="J747" s="311"/>
      <c r="K747" s="50"/>
    </row>
    <row r="748" spans="1:11" ht="18.75" x14ac:dyDescent="0.3">
      <c r="A748" s="181"/>
      <c r="B748" s="25" t="s">
        <v>1416</v>
      </c>
      <c r="C748" s="190" t="s">
        <v>451</v>
      </c>
      <c r="D748" s="191"/>
      <c r="E748" s="191"/>
      <c r="F748" s="20"/>
      <c r="G748" s="290" t="s">
        <v>12</v>
      </c>
      <c r="H748" s="290">
        <v>3</v>
      </c>
      <c r="I748" s="102">
        <v>1.17858</v>
      </c>
      <c r="J748" s="311"/>
      <c r="K748" s="50"/>
    </row>
    <row r="749" spans="1:11" ht="18.75" x14ac:dyDescent="0.3">
      <c r="A749" s="181"/>
      <c r="B749" s="25" t="s">
        <v>1417</v>
      </c>
      <c r="C749" s="190" t="s">
        <v>907</v>
      </c>
      <c r="D749" s="191"/>
      <c r="E749" s="191"/>
      <c r="F749" s="20"/>
      <c r="G749" s="290" t="s">
        <v>12</v>
      </c>
      <c r="H749" s="290">
        <v>1</v>
      </c>
      <c r="I749" s="102">
        <v>15.69464</v>
      </c>
      <c r="J749" s="312"/>
      <c r="K749" s="50"/>
    </row>
    <row r="750" spans="1:11" ht="18.75" x14ac:dyDescent="0.3">
      <c r="A750" s="181"/>
      <c r="B750" s="17">
        <v>95</v>
      </c>
      <c r="C750" s="192" t="s">
        <v>932</v>
      </c>
      <c r="D750" s="191"/>
      <c r="E750" s="191"/>
      <c r="F750" s="20"/>
      <c r="G750" s="290"/>
      <c r="H750" s="290"/>
      <c r="I750" s="117">
        <f>SUM(I751:I757)</f>
        <v>424.20193999999998</v>
      </c>
      <c r="J750" s="224"/>
      <c r="K750" s="50"/>
    </row>
    <row r="751" spans="1:11" ht="18.75" x14ac:dyDescent="0.3">
      <c r="A751" s="181"/>
      <c r="B751" s="25" t="s">
        <v>1418</v>
      </c>
      <c r="C751" s="190" t="s">
        <v>922</v>
      </c>
      <c r="D751" s="191"/>
      <c r="E751" s="191"/>
      <c r="F751" s="20"/>
      <c r="G751" s="290" t="s">
        <v>906</v>
      </c>
      <c r="H751" s="290">
        <v>90</v>
      </c>
      <c r="I751" s="102">
        <v>325.92869999999999</v>
      </c>
      <c r="J751" s="310" t="s">
        <v>1489</v>
      </c>
      <c r="K751" s="50"/>
    </row>
    <row r="752" spans="1:11" ht="18.75" x14ac:dyDescent="0.3">
      <c r="A752" s="181"/>
      <c r="B752" s="25" t="s">
        <v>1419</v>
      </c>
      <c r="C752" s="190" t="s">
        <v>923</v>
      </c>
      <c r="D752" s="191"/>
      <c r="E752" s="191"/>
      <c r="F752" s="20"/>
      <c r="G752" s="290" t="s">
        <v>12</v>
      </c>
      <c r="H752" s="290">
        <v>2</v>
      </c>
      <c r="I752" s="102">
        <v>29.464279999999999</v>
      </c>
      <c r="J752" s="311"/>
      <c r="K752" s="50"/>
    </row>
    <row r="753" spans="1:11" ht="18.75" x14ac:dyDescent="0.3">
      <c r="A753" s="181"/>
      <c r="B753" s="25" t="s">
        <v>1420</v>
      </c>
      <c r="C753" s="190" t="s">
        <v>918</v>
      </c>
      <c r="D753" s="191"/>
      <c r="E753" s="191"/>
      <c r="F753" s="20"/>
      <c r="G753" s="290" t="s">
        <v>12</v>
      </c>
      <c r="H753" s="290">
        <v>2</v>
      </c>
      <c r="I753" s="102">
        <v>1.5428599999999999</v>
      </c>
      <c r="J753" s="311"/>
      <c r="K753" s="50"/>
    </row>
    <row r="754" spans="1:11" ht="18.75" x14ac:dyDescent="0.3">
      <c r="A754" s="181"/>
      <c r="B754" s="25" t="s">
        <v>1421</v>
      </c>
      <c r="C754" s="190" t="s">
        <v>924</v>
      </c>
      <c r="D754" s="191"/>
      <c r="E754" s="191"/>
      <c r="F754" s="20"/>
      <c r="G754" s="290" t="s">
        <v>12</v>
      </c>
      <c r="H754" s="290">
        <v>6</v>
      </c>
      <c r="I754" s="102">
        <v>4.6285800000000004</v>
      </c>
      <c r="J754" s="311"/>
      <c r="K754" s="50"/>
    </row>
    <row r="755" spans="1:11" ht="18.75" x14ac:dyDescent="0.3">
      <c r="A755" s="181"/>
      <c r="B755" s="25" t="s">
        <v>1422</v>
      </c>
      <c r="C755" s="190" t="s">
        <v>905</v>
      </c>
      <c r="D755" s="191"/>
      <c r="E755" s="191"/>
      <c r="F755" s="20"/>
      <c r="G755" s="290" t="s">
        <v>906</v>
      </c>
      <c r="H755" s="290">
        <v>12</v>
      </c>
      <c r="I755" s="102">
        <v>46.157159999999998</v>
      </c>
      <c r="J755" s="311"/>
      <c r="K755" s="50"/>
    </row>
    <row r="756" spans="1:11" ht="18.75" x14ac:dyDescent="0.3">
      <c r="A756" s="181"/>
      <c r="B756" s="25" t="s">
        <v>1423</v>
      </c>
      <c r="C756" s="190" t="s">
        <v>451</v>
      </c>
      <c r="D756" s="191"/>
      <c r="E756" s="191"/>
      <c r="F756" s="20"/>
      <c r="G756" s="290" t="s">
        <v>12</v>
      </c>
      <c r="H756" s="290">
        <v>2</v>
      </c>
      <c r="I756" s="102">
        <v>0.78571999999999997</v>
      </c>
      <c r="J756" s="311"/>
      <c r="K756" s="50"/>
    </row>
    <row r="757" spans="1:11" ht="18.75" x14ac:dyDescent="0.3">
      <c r="A757" s="181"/>
      <c r="B757" s="25" t="s">
        <v>1424</v>
      </c>
      <c r="C757" s="190" t="s">
        <v>907</v>
      </c>
      <c r="D757" s="191"/>
      <c r="E757" s="191"/>
      <c r="F757" s="20"/>
      <c r="G757" s="290" t="s">
        <v>12</v>
      </c>
      <c r="H757" s="290">
        <v>1</v>
      </c>
      <c r="I757" s="102">
        <v>15.69464</v>
      </c>
      <c r="J757" s="312"/>
      <c r="K757" s="50"/>
    </row>
    <row r="758" spans="1:11" ht="18.75" x14ac:dyDescent="0.3">
      <c r="A758" s="181"/>
      <c r="B758" s="181"/>
      <c r="C758" s="20"/>
      <c r="D758" s="20"/>
      <c r="E758" s="20"/>
      <c r="F758" s="20"/>
      <c r="G758" s="91"/>
      <c r="H758" s="91"/>
      <c r="I758" s="102"/>
      <c r="J758" s="20"/>
      <c r="K758" s="50"/>
    </row>
    <row r="759" spans="1:11" ht="18.75" x14ac:dyDescent="0.3">
      <c r="A759" s="181"/>
      <c r="B759" s="181"/>
      <c r="C759" s="20"/>
      <c r="D759" s="20"/>
      <c r="E759" s="20"/>
      <c r="F759" s="20"/>
      <c r="G759" s="91"/>
      <c r="H759" s="91"/>
      <c r="I759" s="102"/>
      <c r="J759" s="20"/>
      <c r="K759" s="50"/>
    </row>
    <row r="764" spans="1:11" x14ac:dyDescent="0.25">
      <c r="H764" s="292"/>
    </row>
  </sheetData>
  <mergeCells count="48">
    <mergeCell ref="A6:I6"/>
    <mergeCell ref="A1:J1"/>
    <mergeCell ref="A2:I2"/>
    <mergeCell ref="A3:I3"/>
    <mergeCell ref="A4:I4"/>
    <mergeCell ref="A5:I5"/>
    <mergeCell ref="J41:J45"/>
    <mergeCell ref="A8:A9"/>
    <mergeCell ref="B8:B9"/>
    <mergeCell ref="C8:C9"/>
    <mergeCell ref="D8:F8"/>
    <mergeCell ref="G8:I8"/>
    <mergeCell ref="J8:J9"/>
    <mergeCell ref="J20:J21"/>
    <mergeCell ref="J35:J39"/>
    <mergeCell ref="J13:J15"/>
    <mergeCell ref="B315:B316"/>
    <mergeCell ref="G315:G316"/>
    <mergeCell ref="H315:H316"/>
    <mergeCell ref="I315:I316"/>
    <mergeCell ref="J315:J316"/>
    <mergeCell ref="G325:G326"/>
    <mergeCell ref="I325:I326"/>
    <mergeCell ref="J325:J326"/>
    <mergeCell ref="J509:J518"/>
    <mergeCell ref="J427:J430"/>
    <mergeCell ref="J372:J375"/>
    <mergeCell ref="J699:J705"/>
    <mergeCell ref="J707:J714"/>
    <mergeCell ref="J634:J636"/>
    <mergeCell ref="J643:J645"/>
    <mergeCell ref="H325:H326"/>
    <mergeCell ref="K8:K9"/>
    <mergeCell ref="J175:J176"/>
    <mergeCell ref="J83:J96"/>
    <mergeCell ref="J196:J197"/>
    <mergeCell ref="J751:J757"/>
    <mergeCell ref="J551:J572"/>
    <mergeCell ref="J574:J593"/>
    <mergeCell ref="J595:J608"/>
    <mergeCell ref="J611:J623"/>
    <mergeCell ref="J716:J721"/>
    <mergeCell ref="J723:J730"/>
    <mergeCell ref="J732:J738"/>
    <mergeCell ref="J740:J749"/>
    <mergeCell ref="J665:J673"/>
    <mergeCell ref="J682:J688"/>
    <mergeCell ref="J690:J69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 год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LekLeke</dc:creator>
  <cp:lastModifiedBy>ASU2</cp:lastModifiedBy>
  <cp:lastPrinted>2024-11-22T09:39:55Z</cp:lastPrinted>
  <dcterms:created xsi:type="dcterms:W3CDTF">2020-11-09T07:54:03Z</dcterms:created>
  <dcterms:modified xsi:type="dcterms:W3CDTF">2025-10-03T09:34:44Z</dcterms:modified>
</cp:coreProperties>
</file>